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F 2023\"/>
    </mc:Choice>
  </mc:AlternateContent>
  <bookViews>
    <workbookView xWindow="0" yWindow="0" windowWidth="25200" windowHeight="11385"/>
  </bookViews>
  <sheets>
    <sheet name="ARAND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G68" i="1"/>
  <c r="G63" i="1"/>
  <c r="G56" i="1"/>
  <c r="G51" i="1"/>
  <c r="G55" i="1"/>
  <c r="G54" i="1"/>
  <c r="G53" i="1"/>
  <c r="G50" i="1"/>
  <c r="G49" i="1"/>
  <c r="G48" i="1"/>
  <c r="G47" i="1"/>
  <c r="G46" i="1"/>
  <c r="G45" i="1"/>
  <c r="G67" i="1"/>
  <c r="G66" i="1"/>
  <c r="G64" i="1"/>
  <c r="G62" i="1"/>
  <c r="G61" i="1"/>
  <c r="G60" i="1"/>
  <c r="G59" i="1"/>
  <c r="G58" i="1"/>
  <c r="G57" i="1"/>
  <c r="G29" i="1"/>
  <c r="G12" i="1"/>
  <c r="G75" i="1" l="1"/>
  <c r="G23" i="1"/>
  <c r="G22" i="1"/>
  <c r="G79" i="1"/>
  <c r="G81" i="1"/>
  <c r="G82" i="1"/>
  <c r="G73" i="1"/>
  <c r="G74" i="1"/>
  <c r="G70" i="1"/>
  <c r="G69" i="1"/>
  <c r="G21" i="1"/>
  <c r="G25" i="1" l="1"/>
  <c r="G24" i="1"/>
  <c r="G27" i="1"/>
  <c r="G26" i="1"/>
  <c r="G28" i="1"/>
  <c r="G72" i="1"/>
  <c r="G30" i="1" l="1"/>
  <c r="G40" i="1"/>
  <c r="G83" i="1" l="1"/>
  <c r="G84" i="1" s="1"/>
  <c r="G89" i="1" l="1"/>
  <c r="C107" i="1"/>
  <c r="C106" i="1" l="1"/>
  <c r="C105" i="1"/>
  <c r="C103" i="1"/>
  <c r="G35" i="1" l="1"/>
  <c r="G86" i="1" s="1"/>
  <c r="G87" i="1" l="1"/>
  <c r="G88" i="1" l="1"/>
  <c r="G90" i="1" s="1"/>
  <c r="C108" i="1"/>
  <c r="C114" i="1" l="1"/>
  <c r="C109" i="1"/>
  <c r="D108" i="1" s="1"/>
  <c r="D114" i="1"/>
  <c r="E114" i="1"/>
  <c r="D106" i="1" l="1"/>
  <c r="D103" i="1"/>
  <c r="D105" i="1"/>
  <c r="D107" i="1"/>
  <c r="D109" i="1" l="1"/>
</calcChain>
</file>

<file path=xl/sharedStrings.xml><?xml version="1.0" encoding="utf-8"?>
<sst xmlns="http://schemas.openxmlformats.org/spreadsheetml/2006/main" count="217" uniqueCount="150">
  <si>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</si>
  <si>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</si>
  <si>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</si>
  <si>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</si>
  <si>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</si>
  <si>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</si>
  <si>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</si>
  <si>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</si>
  <si>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</si>
  <si>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</si>
  <si>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</si>
  <si>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</si>
  <si>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</si>
  <si>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</si>
  <si>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</si>
  <si>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</si>
  <si>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</si>
  <si>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</si>
  <si>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</si>
  <si>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</si>
  <si>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</si>
  <si>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</si>
  <si>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</si>
  <si>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</si>
  <si>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</si>
  <si>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</si>
  <si>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</si>
  <si>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</si>
  <si>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</si>
  <si>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</si>
  <si>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</si>
  <si>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</si>
  <si>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</si>
  <si>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</si>
  <si>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</si>
  <si>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</si>
  <si>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</si>
  <si>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</si>
  <si>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</si>
  <si>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</si>
  <si>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</si>
  <si>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</si>
  <si>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</si>
  <si>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</si>
  <si>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</si>
  <si>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</si>
  <si>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</si>
  <si>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</si>
  <si>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</si>
  <si>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</si>
  <si>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</si>
  <si>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</si>
  <si>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</si>
  <si>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</si>
  <si>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</si>
  <si>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</si>
  <si>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Medio</t>
  </si>
  <si>
    <t>Lib. B. O'Higgins</t>
  </si>
  <si>
    <t>2.  Precio de Insumos corresponde a  precios  colocados en el predio</t>
  </si>
  <si>
    <t>ESCENARIOS COSTO UNITARIO  ($/kg de miel)</t>
  </si>
  <si>
    <t>Costo unitario ($/kg) (*)</t>
  </si>
  <si>
    <t>ARANDANO</t>
  </si>
  <si>
    <t>O´Neal, Duke</t>
  </si>
  <si>
    <t>San Fernando</t>
  </si>
  <si>
    <t>Todas</t>
  </si>
  <si>
    <t xml:space="preserve">Exportación </t>
  </si>
  <si>
    <t>nov-dic</t>
  </si>
  <si>
    <t>Heladas, sequía</t>
  </si>
  <si>
    <t>nov-dic 2023</t>
  </si>
  <si>
    <t>RENDIMIENTO (kg/há)</t>
  </si>
  <si>
    <t>PRECIO ESPERADO ($/kg)</t>
  </si>
  <si>
    <t>COSTOS DIRECTOS DE PRODUCCIÓN POR HECTÁREA (INCLUYE IVA)</t>
  </si>
  <si>
    <t>Aplicaciones de Nitrate balancer</t>
  </si>
  <si>
    <t>JM</t>
  </si>
  <si>
    <t>Abr-May</t>
  </si>
  <si>
    <t>Aplicación de Cobre</t>
  </si>
  <si>
    <t>May-Jun-Jul</t>
  </si>
  <si>
    <t>Poda</t>
  </si>
  <si>
    <t>Jun-Jul</t>
  </si>
  <si>
    <t>triturado poda</t>
  </si>
  <si>
    <t>invierno</t>
  </si>
  <si>
    <t>Aplicación de Herbicidas</t>
  </si>
  <si>
    <t>Mayo-Mar</t>
  </si>
  <si>
    <t>Aplicación de insecticidas</t>
  </si>
  <si>
    <t>Ago-Mar</t>
  </si>
  <si>
    <t>Aplicación de Fungicidas</t>
  </si>
  <si>
    <t>Recolección de Fruta</t>
  </si>
  <si>
    <t>Noviembre-Diciembre</t>
  </si>
  <si>
    <t>Acarreo</t>
  </si>
  <si>
    <t>FERTILIZANTES</t>
  </si>
  <si>
    <t>Urea</t>
  </si>
  <si>
    <t>Septiembre-Marzo</t>
  </si>
  <si>
    <t>Sulfato de amonio</t>
  </si>
  <si>
    <t>Fosfato monoamónico</t>
  </si>
  <si>
    <t>Nitrato de potasio</t>
  </si>
  <si>
    <t>Sulfato de magnesio</t>
  </si>
  <si>
    <t>Acido fosfórico</t>
  </si>
  <si>
    <t>Nitrato de calcio</t>
  </si>
  <si>
    <t>FUNGICIDAS</t>
  </si>
  <si>
    <t>Pasta poda</t>
  </si>
  <si>
    <t>galon</t>
  </si>
  <si>
    <t>Captan WP</t>
  </si>
  <si>
    <t>Septiembre-Octubre</t>
  </si>
  <si>
    <t>Cuprodul WG</t>
  </si>
  <si>
    <t>Junio-  Julio</t>
  </si>
  <si>
    <t>Switch</t>
  </si>
  <si>
    <t>kgs</t>
  </si>
  <si>
    <t>Octubre-Noviembre</t>
  </si>
  <si>
    <t>Bellis</t>
  </si>
  <si>
    <t>COMET</t>
  </si>
  <si>
    <t>LT</t>
  </si>
  <si>
    <t>Teldor 50 WP</t>
  </si>
  <si>
    <t>Septiembre</t>
  </si>
  <si>
    <t>BIOESTIMULANTES</t>
  </si>
  <si>
    <t>Nitrate Balancer</t>
  </si>
  <si>
    <t>lt</t>
  </si>
  <si>
    <t>Abril-Mayo</t>
  </si>
  <si>
    <t>Stimplex</t>
  </si>
  <si>
    <t>kelpak</t>
  </si>
  <si>
    <t>Agosto-Octubre</t>
  </si>
  <si>
    <t>Frutaliv</t>
  </si>
  <si>
    <t>Septoiembre-Marzo</t>
  </si>
  <si>
    <t>HERBICIDAS</t>
  </si>
  <si>
    <t>Glifosato</t>
  </si>
  <si>
    <t>Mayo-Octubre</t>
  </si>
  <si>
    <t>Pendimetalin 33 EC</t>
  </si>
  <si>
    <t>julio</t>
  </si>
  <si>
    <t>Goal 2EC</t>
  </si>
  <si>
    <t>Julio</t>
  </si>
  <si>
    <t>PARAQUAT DICHLORIDE 27,6 % SL</t>
  </si>
  <si>
    <t>septiembre-marzo</t>
  </si>
  <si>
    <t>Centurion super</t>
  </si>
  <si>
    <t>Junio-Octubre</t>
  </si>
  <si>
    <t>INSECTICIDAS</t>
  </si>
  <si>
    <t>Delegate</t>
  </si>
  <si>
    <t>300 gr</t>
  </si>
  <si>
    <t>octubre</t>
  </si>
  <si>
    <t>Intrepid SC</t>
  </si>
  <si>
    <t>Diciembre</t>
  </si>
  <si>
    <t>Punto 70 WP</t>
  </si>
  <si>
    <t>anual</t>
  </si>
  <si>
    <t>Energía eléctrica</t>
  </si>
  <si>
    <t>kwh</t>
  </si>
  <si>
    <t>Servicios básico exigido BPA</t>
  </si>
  <si>
    <t>ha</t>
  </si>
  <si>
    <t>Arriendo baños</t>
  </si>
  <si>
    <t>Fletes</t>
  </si>
  <si>
    <t>Certificacion BPA</t>
  </si>
  <si>
    <t>unidad</t>
  </si>
  <si>
    <t>3. Precio esperado por ventas corresponde a precio colocado en el domicilio del comprador (incluye Ingreso a Feria)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</si>
</sst>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 * #,##0.0_ ;_ * \-#,##0.0_ ;_ * &quot;-&quot;??_ ;_ @_ 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11"/>
      <color indexed="8"/>
      <name val="Calibri"/>
      <family val="2"/>
    </font>
    <font>
      <sz val="8"/>
      <color rgb="FF000000"/>
      <name val="Arial Narrow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7">
    <xf numFmtId="0" fontId="0" fillId="0" borderId="0" applyNumberFormat="0" applyFill="0" applyBorder="0" applyProtection="0"/>
    <xf numFmtId="166" fontId="18" fillId="0" borderId="16" applyFont="0" applyFill="0" applyBorder="0" applyAlignment="0" applyProtection="0"/>
    <xf numFmtId="166" fontId="17" fillId="0" borderId="16" applyFont="0" applyFill="0" applyBorder="0" applyAlignment="0" applyProtection="0"/>
    <xf numFmtId="41" fontId="23" fillId="0" borderId="0" applyFont="0" applyFill="0" applyBorder="0" applyAlignment="0" applyProtection="0"/>
    <xf numFmtId="0" fontId="25" fillId="0" borderId="16"/>
    <xf numFmtId="168" fontId="25" fillId="0" borderId="16" applyFont="0" applyFill="0" applyBorder="0" applyAlignment="0" applyProtection="0"/>
    <xf numFmtId="0" fontId="1" fillId="0" borderId="16"/>
  </cellStyleXfs>
  <cellXfs count="13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0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3" fontId="3" fillId="2" borderId="14" xfId="0" applyNumberFormat="1" applyFont="1" applyFill="1" applyBorder="1" applyAlignment="1"/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/>
    </xf>
    <xf numFmtId="0" fontId="2" fillId="5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13" fillId="7" borderId="16" xfId="0" applyFont="1" applyFill="1" applyBorder="1" applyAlignment="1"/>
    <xf numFmtId="49" fontId="11" fillId="8" borderId="17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0" fontId="11" fillId="2" borderId="5" xfId="0" applyNumberFormat="1" applyFont="1" applyFill="1" applyBorder="1" applyAlignment="1">
      <alignment vertical="center"/>
    </xf>
    <xf numFmtId="165" fontId="11" fillId="2" borderId="5" xfId="0" applyNumberFormat="1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0" fontId="8" fillId="7" borderId="16" xfId="0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vertical="center"/>
    </xf>
    <xf numFmtId="164" fontId="15" fillId="2" borderId="16" xfId="0" applyNumberFormat="1" applyFont="1" applyFill="1" applyBorder="1" applyAlignment="1">
      <alignment vertical="center"/>
    </xf>
    <xf numFmtId="0" fontId="13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3" fillId="2" borderId="19" xfId="0" applyFont="1" applyFill="1" applyBorder="1" applyAlignment="1"/>
    <xf numFmtId="3" fontId="3" fillId="2" borderId="19" xfId="0" applyNumberFormat="1" applyFont="1" applyFill="1" applyBorder="1" applyAlignment="1"/>
    <xf numFmtId="49" fontId="2" fillId="5" borderId="20" xfId="0" applyNumberFormat="1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164" fontId="2" fillId="5" borderId="22" xfId="0" applyNumberFormat="1" applyFont="1" applyFill="1" applyBorder="1" applyAlignment="1">
      <alignment vertical="center"/>
    </xf>
    <xf numFmtId="49" fontId="2" fillId="3" borderId="23" xfId="0" applyNumberFormat="1" applyFont="1" applyFill="1" applyBorder="1" applyAlignment="1">
      <alignment vertical="center"/>
    </xf>
    <xf numFmtId="164" fontId="2" fillId="3" borderId="24" xfId="0" applyNumberFormat="1" applyFont="1" applyFill="1" applyBorder="1" applyAlignment="1">
      <alignment vertical="center"/>
    </xf>
    <xf numFmtId="49" fontId="2" fillId="5" borderId="23" xfId="0" applyNumberFormat="1" applyFont="1" applyFill="1" applyBorder="1" applyAlignment="1">
      <alignment vertical="center"/>
    </xf>
    <xf numFmtId="164" fontId="2" fillId="5" borderId="24" xfId="0" applyNumberFormat="1" applyFont="1" applyFill="1" applyBorder="1" applyAlignment="1">
      <alignment vertical="center"/>
    </xf>
    <xf numFmtId="49" fontId="2" fillId="5" borderId="25" xfId="0" applyNumberFormat="1" applyFont="1" applyFill="1" applyBorder="1" applyAlignment="1">
      <alignment vertical="center"/>
    </xf>
    <xf numFmtId="0" fontId="8" fillId="5" borderId="26" xfId="0" applyFont="1" applyFill="1" applyBorder="1" applyAlignment="1">
      <alignment vertical="center"/>
    </xf>
    <xf numFmtId="164" fontId="2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49" fontId="11" fillId="8" borderId="28" xfId="0" applyNumberFormat="1" applyFont="1" applyFill="1" applyBorder="1" applyAlignment="1">
      <alignment vertical="center"/>
    </xf>
    <xf numFmtId="49" fontId="13" fillId="8" borderId="29" xfId="0" applyNumberFormat="1" applyFont="1" applyFill="1" applyBorder="1" applyAlignment="1"/>
    <xf numFmtId="49" fontId="11" fillId="2" borderId="30" xfId="0" applyNumberFormat="1" applyFont="1" applyFill="1" applyBorder="1" applyAlignment="1">
      <alignment vertical="center"/>
    </xf>
    <xf numFmtId="9" fontId="13" fillId="2" borderId="31" xfId="0" applyNumberFormat="1" applyFont="1" applyFill="1" applyBorder="1" applyAlignment="1"/>
    <xf numFmtId="49" fontId="11" fillId="8" borderId="32" xfId="0" applyNumberFormat="1" applyFont="1" applyFill="1" applyBorder="1" applyAlignment="1">
      <alignment vertical="center"/>
    </xf>
    <xf numFmtId="165" fontId="11" fillId="8" borderId="33" xfId="0" applyNumberFormat="1" applyFont="1" applyFill="1" applyBorder="1" applyAlignment="1">
      <alignment vertical="center"/>
    </xf>
    <xf numFmtId="9" fontId="11" fillId="8" borderId="34" xfId="0" applyNumberFormat="1" applyFont="1" applyFill="1" applyBorder="1" applyAlignment="1">
      <alignment vertical="center"/>
    </xf>
    <xf numFmtId="0" fontId="13" fillId="9" borderId="37" xfId="0" applyFont="1" applyFill="1" applyBorder="1" applyAlignment="1"/>
    <xf numFmtId="0" fontId="13" fillId="2" borderId="16" xfId="0" applyFont="1" applyFill="1" applyBorder="1" applyAlignment="1">
      <alignment vertical="center"/>
    </xf>
    <xf numFmtId="49" fontId="13" fillId="2" borderId="16" xfId="0" applyNumberFormat="1" applyFont="1" applyFill="1" applyBorder="1" applyAlignment="1">
      <alignment vertical="center"/>
    </xf>
    <xf numFmtId="49" fontId="11" fillId="2" borderId="38" xfId="0" applyNumberFormat="1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1" fillId="7" borderId="16" xfId="0" applyFont="1" applyFill="1" applyBorder="1" applyAlignment="1">
      <alignment vertical="center"/>
    </xf>
    <xf numFmtId="0" fontId="8" fillId="9" borderId="15" xfId="0" applyFont="1" applyFill="1" applyBorder="1" applyAlignment="1">
      <alignment vertical="center"/>
    </xf>
    <xf numFmtId="49" fontId="16" fillId="9" borderId="16" xfId="0" applyNumberFormat="1" applyFont="1" applyFill="1" applyBorder="1" applyAlignment="1">
      <alignment vertical="center"/>
    </xf>
    <xf numFmtId="0" fontId="8" fillId="9" borderId="16" xfId="0" applyFont="1" applyFill="1" applyBorder="1" applyAlignment="1">
      <alignment vertical="center"/>
    </xf>
    <xf numFmtId="0" fontId="8" fillId="9" borderId="46" xfId="0" applyFont="1" applyFill="1" applyBorder="1" applyAlignment="1">
      <alignment vertical="center"/>
    </xf>
    <xf numFmtId="49" fontId="11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6" fillId="3" borderId="51" xfId="0" applyNumberFormat="1" applyFont="1" applyFill="1" applyBorder="1" applyAlignment="1">
      <alignment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vertical="center"/>
    </xf>
    <xf numFmtId="3" fontId="6" fillId="3" borderId="51" xfId="0" applyNumberFormat="1" applyFont="1" applyFill="1" applyBorder="1" applyAlignment="1">
      <alignment vertical="center"/>
    </xf>
    <xf numFmtId="165" fontId="11" fillId="8" borderId="33" xfId="0" applyNumberFormat="1" applyFont="1" applyFill="1" applyBorder="1" applyAlignment="1">
      <alignment horizontal="center" vertical="center"/>
    </xf>
    <xf numFmtId="165" fontId="11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9" fillId="3" borderId="52" xfId="0" applyNumberFormat="1" applyFont="1" applyFill="1" applyBorder="1" applyAlignment="1">
      <alignment vertical="center" wrapText="1"/>
    </xf>
    <xf numFmtId="0" fontId="4" fillId="2" borderId="6" xfId="0" applyFont="1" applyFill="1" applyBorder="1"/>
    <xf numFmtId="0" fontId="0" fillId="0" borderId="0" xfId="0" applyNumberFormat="1"/>
    <xf numFmtId="0" fontId="0" fillId="0" borderId="0" xfId="0"/>
    <xf numFmtId="49" fontId="4" fillId="2" borderId="52" xfId="0" applyNumberFormat="1" applyFont="1" applyFill="1" applyBorder="1" applyAlignment="1">
      <alignment vertical="center" wrapText="1"/>
    </xf>
    <xf numFmtId="0" fontId="3" fillId="2" borderId="55" xfId="0" applyFont="1" applyFill="1" applyBorder="1" applyAlignment="1">
      <alignment wrapText="1"/>
    </xf>
    <xf numFmtId="0" fontId="3" fillId="2" borderId="7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/>
    </xf>
    <xf numFmtId="49" fontId="19" fillId="5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49" fontId="19" fillId="3" borderId="11" xfId="0" applyNumberFormat="1" applyFont="1" applyFill="1" applyBorder="1" applyAlignment="1">
      <alignment horizontal="center" vertical="center"/>
    </xf>
    <xf numFmtId="49" fontId="19" fillId="3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3" fillId="2" borderId="39" xfId="0" applyFont="1" applyFill="1" applyBorder="1"/>
    <xf numFmtId="164" fontId="8" fillId="2" borderId="40" xfId="0" applyNumberFormat="1" applyFont="1" applyFill="1" applyBorder="1" applyAlignment="1">
      <alignment vertical="center"/>
    </xf>
    <xf numFmtId="0" fontId="22" fillId="0" borderId="0" xfId="0" applyFont="1"/>
    <xf numFmtId="0" fontId="13" fillId="2" borderId="0" xfId="0" applyFont="1" applyFill="1"/>
    <xf numFmtId="164" fontId="8" fillId="2" borderId="42" xfId="0" applyNumberFormat="1" applyFont="1" applyFill="1" applyBorder="1" applyAlignment="1">
      <alignment vertical="center"/>
    </xf>
    <xf numFmtId="0" fontId="13" fillId="2" borderId="44" xfId="0" applyFont="1" applyFill="1" applyBorder="1"/>
    <xf numFmtId="164" fontId="8" fillId="2" borderId="45" xfId="0" applyNumberFormat="1" applyFont="1" applyFill="1" applyBorder="1" applyAlignment="1">
      <alignment vertical="center"/>
    </xf>
    <xf numFmtId="0" fontId="13" fillId="0" borderId="0" xfId="0" applyNumberFormat="1" applyFont="1" applyAlignment="1"/>
    <xf numFmtId="164" fontId="8" fillId="2" borderId="16" xfId="0" applyNumberFormat="1" applyFont="1" applyFill="1" applyBorder="1" applyAlignment="1">
      <alignment vertical="center"/>
    </xf>
    <xf numFmtId="0" fontId="13" fillId="0" borderId="0" xfId="0" applyFont="1" applyAlignment="1"/>
    <xf numFmtId="0" fontId="0" fillId="0" borderId="4" xfId="0" applyFill="1" applyBorder="1"/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20" fillId="0" borderId="11" xfId="0" applyFont="1" applyFill="1" applyBorder="1" applyAlignment="1">
      <alignment vertical="center"/>
    </xf>
    <xf numFmtId="0" fontId="24" fillId="0" borderId="53" xfId="0" applyFont="1" applyBorder="1" applyAlignment="1">
      <alignment horizontal="right"/>
    </xf>
    <xf numFmtId="49" fontId="4" fillId="2" borderId="53" xfId="0" applyNumberFormat="1" applyFont="1" applyFill="1" applyBorder="1" applyAlignment="1">
      <alignment horizontal="right"/>
    </xf>
    <xf numFmtId="49" fontId="4" fillId="2" borderId="53" xfId="0" applyNumberFormat="1" applyFont="1" applyFill="1" applyBorder="1" applyAlignment="1">
      <alignment horizontal="right" wrapText="1"/>
    </xf>
    <xf numFmtId="0" fontId="24" fillId="0" borderId="53" xfId="0" applyFont="1" applyBorder="1" applyAlignment="1">
      <alignment horizontal="right" wrapText="1"/>
    </xf>
    <xf numFmtId="14" fontId="4" fillId="2" borderId="53" xfId="0" applyNumberFormat="1" applyFont="1" applyFill="1" applyBorder="1" applyAlignment="1">
      <alignment horizontal="right"/>
    </xf>
    <xf numFmtId="3" fontId="4" fillId="2" borderId="53" xfId="0" applyNumberFormat="1" applyFont="1" applyFill="1" applyBorder="1"/>
    <xf numFmtId="3" fontId="4" fillId="2" borderId="53" xfId="0" applyNumberFormat="1" applyFont="1" applyFill="1" applyBorder="1" applyAlignment="1">
      <alignment horizontal="right" wrapText="1"/>
    </xf>
    <xf numFmtId="167" fontId="4" fillId="2" borderId="53" xfId="0" applyNumberFormat="1" applyFont="1" applyFill="1" applyBorder="1"/>
    <xf numFmtId="41" fontId="11" fillId="8" borderId="48" xfId="3" applyFont="1" applyFill="1" applyBorder="1" applyAlignment="1">
      <alignment vertical="center"/>
    </xf>
    <xf numFmtId="41" fontId="11" fillId="8" borderId="49" xfId="3" applyFont="1" applyFill="1" applyBorder="1" applyAlignment="1">
      <alignment vertical="center"/>
    </xf>
    <xf numFmtId="49" fontId="16" fillId="9" borderId="35" xfId="0" applyNumberFormat="1" applyFont="1" applyFill="1" applyBorder="1" applyAlignment="1">
      <alignment vertical="center"/>
    </xf>
    <xf numFmtId="0" fontId="11" fillId="9" borderId="3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4" fillId="2" borderId="50" xfId="0" applyNumberFormat="1" applyFont="1" applyFill="1" applyBorder="1" applyAlignment="1">
      <alignment horizontal="left"/>
    </xf>
    <xf numFmtId="49" fontId="4" fillId="2" borderId="54" xfId="0" applyNumberFormat="1" applyFont="1" applyFill="1" applyBorder="1" applyAlignment="1">
      <alignment horizontal="left"/>
    </xf>
  </cellXfs>
  <cellStyles count="7">
    <cellStyle name="Millares [0]" xfId="3" builtinId="6"/>
    <cellStyle name="Millares 3" xfId="2"/>
    <cellStyle name="Millares 5" xfId="1"/>
    <cellStyle name="Millares 6" xfId="5"/>
    <cellStyle name="Normal" xfId="0" builtinId="0"/>
    <cellStyle name="Normal 4" xfId="6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142" zoomScaleNormal="142" workbookViewId="0">
      <selection activeCell="H2" sqref="H2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s="80" customFormat="1" ht="15">
      <c r="A9" s="76"/>
      <c r="B9" s="77" t="s">
        <v>0</v>
      </c>
      <c r="C9" s="115" t="s">
        <v>61</v>
      </c>
      <c r="D9" s="78"/>
      <c r="E9" s="129" t="s">
        <v>69</v>
      </c>
      <c r="F9" s="130"/>
      <c r="G9" s="120">
        <v>11500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</row>
    <row r="10" spans="1:255" s="80" customFormat="1" ht="25.5" customHeight="1">
      <c r="A10" s="76"/>
      <c r="B10" s="81" t="s">
        <v>1</v>
      </c>
      <c r="C10" s="115" t="s">
        <v>62</v>
      </c>
      <c r="D10" s="78"/>
      <c r="E10" s="127" t="s">
        <v>2</v>
      </c>
      <c r="F10" s="128"/>
      <c r="G10" s="116" t="s">
        <v>68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</row>
    <row r="11" spans="1:255" s="80" customFormat="1" ht="18" customHeight="1">
      <c r="A11" s="76"/>
      <c r="B11" s="81" t="s">
        <v>52</v>
      </c>
      <c r="C11" s="116" t="s">
        <v>56</v>
      </c>
      <c r="D11" s="78"/>
      <c r="E11" s="127" t="s">
        <v>70</v>
      </c>
      <c r="F11" s="128"/>
      <c r="G11" s="122">
        <v>1800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</row>
    <row r="12" spans="1:255" s="80" customFormat="1" ht="11.25" customHeight="1">
      <c r="A12" s="76"/>
      <c r="B12" s="81" t="s">
        <v>53</v>
      </c>
      <c r="C12" s="117" t="s">
        <v>57</v>
      </c>
      <c r="D12" s="78"/>
      <c r="E12" s="135" t="s">
        <v>3</v>
      </c>
      <c r="F12" s="136"/>
      <c r="G12" s="121">
        <f>+G9*G11</f>
        <v>20700000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</row>
    <row r="13" spans="1:255" s="80" customFormat="1" ht="15">
      <c r="A13" s="76"/>
      <c r="B13" s="81" t="s">
        <v>54</v>
      </c>
      <c r="C13" s="118" t="s">
        <v>63</v>
      </c>
      <c r="D13" s="78"/>
      <c r="E13" s="127" t="s">
        <v>4</v>
      </c>
      <c r="F13" s="128"/>
      <c r="G13" s="117" t="s">
        <v>65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</row>
    <row r="14" spans="1:255" s="80" customFormat="1" ht="15">
      <c r="A14" s="76"/>
      <c r="B14" s="81" t="s">
        <v>5</v>
      </c>
      <c r="C14" s="116" t="s">
        <v>64</v>
      </c>
      <c r="D14" s="78"/>
      <c r="E14" s="127" t="s">
        <v>6</v>
      </c>
      <c r="F14" s="128"/>
      <c r="G14" s="116" t="s">
        <v>66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</row>
    <row r="15" spans="1:255" s="80" customFormat="1" ht="25.5" customHeight="1">
      <c r="A15" s="76"/>
      <c r="B15" s="81" t="s">
        <v>7</v>
      </c>
      <c r="C15" s="119">
        <v>44953</v>
      </c>
      <c r="D15" s="78"/>
      <c r="E15" s="131" t="s">
        <v>8</v>
      </c>
      <c r="F15" s="132"/>
      <c r="G15" s="117" t="s">
        <v>67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</row>
    <row r="16" spans="1:255" ht="12" customHeight="1">
      <c r="A16" s="2"/>
      <c r="B16" s="82"/>
      <c r="C16" s="6"/>
      <c r="D16" s="7"/>
      <c r="E16" s="8"/>
      <c r="F16" s="8"/>
      <c r="G16" s="83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9"/>
      <c r="B17" s="133" t="s">
        <v>71</v>
      </c>
      <c r="C17" s="134"/>
      <c r="D17" s="134"/>
      <c r="E17" s="134"/>
      <c r="F17" s="134"/>
      <c r="G17" s="134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10"/>
      <c r="C18" s="11"/>
      <c r="D18" s="11"/>
      <c r="E18" s="11"/>
      <c r="F18" s="12"/>
      <c r="G18" s="84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85" t="s">
        <v>9</v>
      </c>
      <c r="C19" s="86"/>
      <c r="D19" s="87"/>
      <c r="E19" s="87"/>
      <c r="F19" s="88"/>
      <c r="G19" s="89"/>
    </row>
    <row r="20" spans="1:255" ht="24" customHeight="1">
      <c r="A20" s="5"/>
      <c r="B20" s="90" t="s">
        <v>10</v>
      </c>
      <c r="C20" s="91" t="s">
        <v>11</v>
      </c>
      <c r="D20" s="91" t="s">
        <v>12</v>
      </c>
      <c r="E20" s="90" t="s">
        <v>13</v>
      </c>
      <c r="F20" s="91" t="s">
        <v>14</v>
      </c>
      <c r="G20" s="90" t="s">
        <v>15</v>
      </c>
    </row>
    <row r="21" spans="1:255" s="113" customFormat="1" ht="12" customHeight="1">
      <c r="A21" s="107"/>
      <c r="B21" s="108" t="s">
        <v>72</v>
      </c>
      <c r="C21" s="109" t="s">
        <v>73</v>
      </c>
      <c r="D21" s="109">
        <v>2</v>
      </c>
      <c r="E21" s="109" t="s">
        <v>74</v>
      </c>
      <c r="F21" s="110">
        <v>30000</v>
      </c>
      <c r="G21" s="111">
        <f t="shared" ref="G21:G27" si="0">D21*F21</f>
        <v>60000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</row>
    <row r="22" spans="1:255" s="113" customFormat="1" ht="12" customHeight="1">
      <c r="A22" s="107"/>
      <c r="B22" s="108" t="s">
        <v>75</v>
      </c>
      <c r="C22" s="109" t="s">
        <v>73</v>
      </c>
      <c r="D22" s="109">
        <v>6</v>
      </c>
      <c r="E22" s="109" t="s">
        <v>76</v>
      </c>
      <c r="F22" s="110">
        <v>30000</v>
      </c>
      <c r="G22" s="111">
        <f t="shared" ref="G22:G25" si="1">D22*F22</f>
        <v>180000</v>
      </c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</row>
    <row r="23" spans="1:255" s="113" customFormat="1" ht="12" customHeight="1">
      <c r="A23" s="107"/>
      <c r="B23" s="108" t="s">
        <v>77</v>
      </c>
      <c r="C23" s="109" t="s">
        <v>16</v>
      </c>
      <c r="D23" s="109">
        <v>50</v>
      </c>
      <c r="E23" s="109" t="s">
        <v>78</v>
      </c>
      <c r="F23" s="110">
        <v>20000</v>
      </c>
      <c r="G23" s="111">
        <f t="shared" si="1"/>
        <v>1000000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</row>
    <row r="24" spans="1:255" s="113" customFormat="1" ht="12" customHeight="1">
      <c r="A24" s="107"/>
      <c r="B24" s="108" t="s">
        <v>79</v>
      </c>
      <c r="C24" s="109" t="s">
        <v>73</v>
      </c>
      <c r="D24" s="109">
        <v>1</v>
      </c>
      <c r="E24" s="109" t="s">
        <v>80</v>
      </c>
      <c r="F24" s="110">
        <v>35000</v>
      </c>
      <c r="G24" s="111">
        <f t="shared" si="1"/>
        <v>35000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  <c r="IU24" s="112"/>
    </row>
    <row r="25" spans="1:255" s="113" customFormat="1" ht="12" customHeight="1">
      <c r="A25" s="107"/>
      <c r="B25" s="108" t="s">
        <v>81</v>
      </c>
      <c r="C25" s="109" t="s">
        <v>16</v>
      </c>
      <c r="D25" s="109">
        <v>5</v>
      </c>
      <c r="E25" s="109" t="s">
        <v>82</v>
      </c>
      <c r="F25" s="110">
        <v>25000</v>
      </c>
      <c r="G25" s="111">
        <f t="shared" si="1"/>
        <v>125000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  <c r="IU25" s="112"/>
    </row>
    <row r="26" spans="1:255" s="113" customFormat="1" ht="12" customHeight="1">
      <c r="A26" s="107"/>
      <c r="B26" s="108" t="s">
        <v>83</v>
      </c>
      <c r="C26" s="109" t="s">
        <v>73</v>
      </c>
      <c r="D26" s="109">
        <v>6</v>
      </c>
      <c r="E26" s="109" t="s">
        <v>84</v>
      </c>
      <c r="F26" s="110">
        <v>30000</v>
      </c>
      <c r="G26" s="111">
        <f t="shared" si="0"/>
        <v>180000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  <c r="IT26" s="112"/>
      <c r="IU26" s="112"/>
    </row>
    <row r="27" spans="1:255" s="113" customFormat="1" ht="12" customHeight="1">
      <c r="A27" s="107"/>
      <c r="B27" s="108" t="s">
        <v>85</v>
      </c>
      <c r="C27" s="109" t="s">
        <v>73</v>
      </c>
      <c r="D27" s="109">
        <v>8</v>
      </c>
      <c r="E27" s="109" t="s">
        <v>84</v>
      </c>
      <c r="F27" s="110">
        <v>30000</v>
      </c>
      <c r="G27" s="111">
        <f t="shared" si="0"/>
        <v>240000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  <c r="IT27" s="112"/>
      <c r="IU27" s="112"/>
    </row>
    <row r="28" spans="1:255" s="113" customFormat="1" ht="12" customHeight="1">
      <c r="A28" s="107"/>
      <c r="B28" s="108" t="s">
        <v>86</v>
      </c>
      <c r="C28" s="109" t="s">
        <v>16</v>
      </c>
      <c r="D28" s="109">
        <v>330</v>
      </c>
      <c r="E28" s="109" t="s">
        <v>87</v>
      </c>
      <c r="F28" s="110">
        <v>20000</v>
      </c>
      <c r="G28" s="111">
        <f t="shared" ref="G28:G29" si="2">D28*F28</f>
        <v>6600000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  <c r="IT28" s="112"/>
      <c r="IU28" s="112"/>
    </row>
    <row r="29" spans="1:255" s="113" customFormat="1" ht="12" customHeight="1">
      <c r="A29" s="107"/>
      <c r="B29" s="108" t="s">
        <v>88</v>
      </c>
      <c r="C29" s="109" t="s">
        <v>16</v>
      </c>
      <c r="D29" s="109">
        <v>28</v>
      </c>
      <c r="E29" s="109" t="s">
        <v>87</v>
      </c>
      <c r="F29" s="110">
        <v>20000</v>
      </c>
      <c r="G29" s="111">
        <f t="shared" si="2"/>
        <v>560000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  <c r="IT29" s="112"/>
      <c r="IU29" s="112"/>
    </row>
    <row r="30" spans="1:255" ht="11.25" customHeight="1">
      <c r="B30" s="16" t="s">
        <v>17</v>
      </c>
      <c r="C30" s="17"/>
      <c r="D30" s="17"/>
      <c r="E30" s="17"/>
      <c r="F30" s="18"/>
      <c r="G30" s="19">
        <f>SUM(G21:G29)</f>
        <v>8980000</v>
      </c>
    </row>
    <row r="31" spans="1:255" ht="15.75" customHeight="1">
      <c r="A31" s="5"/>
      <c r="B31" s="13"/>
      <c r="C31" s="14"/>
      <c r="D31" s="14"/>
      <c r="E31" s="14"/>
      <c r="F31" s="15"/>
      <c r="G31" s="15"/>
      <c r="K31" s="69"/>
    </row>
    <row r="32" spans="1:255" ht="12" customHeight="1">
      <c r="A32" s="5"/>
      <c r="B32" s="85" t="s">
        <v>18</v>
      </c>
      <c r="C32" s="86"/>
      <c r="D32" s="87"/>
      <c r="E32" s="87"/>
      <c r="F32" s="88"/>
      <c r="G32" s="89"/>
    </row>
    <row r="33" spans="1:255" ht="24" customHeight="1">
      <c r="A33" s="5"/>
      <c r="B33" s="90" t="s">
        <v>10</v>
      </c>
      <c r="C33" s="91" t="s">
        <v>11</v>
      </c>
      <c r="D33" s="91" t="s">
        <v>12</v>
      </c>
      <c r="E33" s="90" t="s">
        <v>13</v>
      </c>
      <c r="F33" s="91" t="s">
        <v>14</v>
      </c>
      <c r="G33" s="90" t="s">
        <v>15</v>
      </c>
    </row>
    <row r="34" spans="1:255" s="80" customFormat="1" ht="12" customHeight="1">
      <c r="A34" s="76"/>
      <c r="B34" s="92"/>
      <c r="C34" s="93"/>
      <c r="D34" s="93"/>
      <c r="E34" s="93"/>
      <c r="F34" s="94"/>
      <c r="G34" s="95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  <c r="IR34" s="79"/>
      <c r="IS34" s="79"/>
      <c r="IT34" s="79"/>
      <c r="IU34" s="79"/>
    </row>
    <row r="35" spans="1:255" ht="11.25" customHeight="1">
      <c r="B35" s="16" t="s">
        <v>19</v>
      </c>
      <c r="C35" s="17"/>
      <c r="D35" s="17"/>
      <c r="E35" s="17"/>
      <c r="F35" s="18"/>
      <c r="G35" s="19">
        <f>SUM(G34)</f>
        <v>0</v>
      </c>
    </row>
    <row r="36" spans="1:255" ht="15.75" customHeight="1">
      <c r="A36" s="5"/>
      <c r="B36" s="13"/>
      <c r="C36" s="14"/>
      <c r="D36" s="14"/>
      <c r="E36" s="14"/>
      <c r="F36" s="15"/>
      <c r="G36" s="15"/>
      <c r="K36" s="69"/>
    </row>
    <row r="37" spans="1:255" ht="12" customHeight="1">
      <c r="A37" s="5"/>
      <c r="B37" s="85" t="s">
        <v>20</v>
      </c>
      <c r="C37" s="86"/>
      <c r="D37" s="87"/>
      <c r="E37" s="87"/>
      <c r="F37" s="88"/>
      <c r="G37" s="89"/>
    </row>
    <row r="38" spans="1:255" ht="24" customHeight="1">
      <c r="A38" s="5"/>
      <c r="B38" s="90" t="s">
        <v>10</v>
      </c>
      <c r="C38" s="91" t="s">
        <v>11</v>
      </c>
      <c r="D38" s="91" t="s">
        <v>12</v>
      </c>
      <c r="E38" s="90" t="s">
        <v>13</v>
      </c>
      <c r="F38" s="91" t="s">
        <v>14</v>
      </c>
      <c r="G38" s="90" t="s">
        <v>15</v>
      </c>
    </row>
    <row r="39" spans="1:255" s="80" customFormat="1" ht="12" customHeight="1">
      <c r="A39" s="76"/>
      <c r="B39" s="92"/>
      <c r="C39" s="93"/>
      <c r="D39" s="93"/>
      <c r="E39" s="93"/>
      <c r="F39" s="94"/>
      <c r="G39" s="95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  <c r="IM39" s="79"/>
      <c r="IN39" s="79"/>
      <c r="IO39" s="79"/>
      <c r="IP39" s="79"/>
      <c r="IQ39" s="79"/>
      <c r="IR39" s="79"/>
      <c r="IS39" s="79"/>
      <c r="IT39" s="79"/>
      <c r="IU39" s="79"/>
    </row>
    <row r="40" spans="1:255" ht="12" customHeight="1">
      <c r="A40" s="33"/>
      <c r="B40" s="70" t="s">
        <v>21</v>
      </c>
      <c r="C40" s="71"/>
      <c r="D40" s="71"/>
      <c r="E40" s="71"/>
      <c r="F40" s="72"/>
      <c r="G40" s="73">
        <f>SUM(G39:G39)</f>
        <v>0</v>
      </c>
    </row>
    <row r="41" spans="1:255" ht="12" customHeight="1">
      <c r="A41" s="33"/>
      <c r="B41" s="13"/>
      <c r="C41" s="14"/>
      <c r="D41" s="14"/>
      <c r="E41" s="14"/>
      <c r="F41" s="15"/>
      <c r="G41" s="15"/>
    </row>
    <row r="42" spans="1:255" ht="12" customHeight="1">
      <c r="A42" s="5"/>
      <c r="B42" s="85" t="s">
        <v>22</v>
      </c>
      <c r="C42" s="86"/>
      <c r="D42" s="87"/>
      <c r="E42" s="87"/>
      <c r="F42" s="88"/>
      <c r="G42" s="89"/>
    </row>
    <row r="43" spans="1:255" ht="24" customHeight="1">
      <c r="A43" s="5"/>
      <c r="B43" s="90" t="s">
        <v>23</v>
      </c>
      <c r="C43" s="91" t="s">
        <v>24</v>
      </c>
      <c r="D43" s="91" t="s">
        <v>25</v>
      </c>
      <c r="E43" s="90" t="s">
        <v>13</v>
      </c>
      <c r="F43" s="91" t="s">
        <v>14</v>
      </c>
      <c r="G43" s="90" t="s">
        <v>15</v>
      </c>
    </row>
    <row r="44" spans="1:255" s="113" customFormat="1" ht="12" customHeight="1">
      <c r="A44" s="107"/>
      <c r="B44" s="114" t="s">
        <v>89</v>
      </c>
      <c r="C44" s="109"/>
      <c r="D44" s="109"/>
      <c r="E44" s="109"/>
      <c r="F44" s="110"/>
      <c r="G44" s="111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2"/>
      <c r="IP44" s="112"/>
      <c r="IQ44" s="112"/>
      <c r="IR44" s="112"/>
      <c r="IS44" s="112"/>
      <c r="IT44" s="112"/>
      <c r="IU44" s="112"/>
    </row>
    <row r="45" spans="1:255" s="113" customFormat="1" ht="12" customHeight="1">
      <c r="A45" s="107"/>
      <c r="B45" s="108" t="s">
        <v>90</v>
      </c>
      <c r="C45" s="109" t="s">
        <v>26</v>
      </c>
      <c r="D45" s="109">
        <v>180</v>
      </c>
      <c r="E45" s="109" t="s">
        <v>91</v>
      </c>
      <c r="F45" s="110">
        <v>1090</v>
      </c>
      <c r="G45" s="111">
        <f>+D45*F45</f>
        <v>196200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2"/>
      <c r="IP45" s="112"/>
      <c r="IQ45" s="112"/>
      <c r="IR45" s="112"/>
      <c r="IS45" s="112"/>
      <c r="IT45" s="112"/>
      <c r="IU45" s="112"/>
    </row>
    <row r="46" spans="1:255" s="113" customFormat="1" ht="12" customHeight="1">
      <c r="A46" s="107"/>
      <c r="B46" s="108" t="s">
        <v>92</v>
      </c>
      <c r="C46" s="109" t="s">
        <v>26</v>
      </c>
      <c r="D46" s="109">
        <v>150</v>
      </c>
      <c r="E46" s="109" t="s">
        <v>91</v>
      </c>
      <c r="F46" s="110">
        <v>775</v>
      </c>
      <c r="G46" s="111">
        <f>+D46*F46</f>
        <v>116250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2"/>
      <c r="IP46" s="112"/>
      <c r="IQ46" s="112"/>
      <c r="IR46" s="112"/>
      <c r="IS46" s="112"/>
      <c r="IT46" s="112"/>
      <c r="IU46" s="112"/>
    </row>
    <row r="47" spans="1:255" s="113" customFormat="1" ht="12" customHeight="1">
      <c r="A47" s="107"/>
      <c r="B47" s="108" t="s">
        <v>93</v>
      </c>
      <c r="C47" s="109" t="s">
        <v>26</v>
      </c>
      <c r="D47" s="109">
        <v>76</v>
      </c>
      <c r="E47" s="109" t="s">
        <v>91</v>
      </c>
      <c r="F47" s="110">
        <v>1400</v>
      </c>
      <c r="G47" s="111">
        <f>+D47*F47</f>
        <v>106400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2"/>
      <c r="IP47" s="112"/>
      <c r="IQ47" s="112"/>
      <c r="IR47" s="112"/>
      <c r="IS47" s="112"/>
      <c r="IT47" s="112"/>
      <c r="IU47" s="112"/>
    </row>
    <row r="48" spans="1:255" s="113" customFormat="1" ht="12" customHeight="1">
      <c r="A48" s="107"/>
      <c r="B48" s="108" t="s">
        <v>94</v>
      </c>
      <c r="C48" s="109" t="s">
        <v>26</v>
      </c>
      <c r="D48" s="109">
        <v>252</v>
      </c>
      <c r="E48" s="109" t="s">
        <v>91</v>
      </c>
      <c r="F48" s="110">
        <v>1480</v>
      </c>
      <c r="G48" s="111">
        <f>+D48*F48</f>
        <v>372960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2"/>
      <c r="IP48" s="112"/>
      <c r="IQ48" s="112"/>
      <c r="IR48" s="112"/>
      <c r="IS48" s="112"/>
      <c r="IT48" s="112"/>
      <c r="IU48" s="112"/>
    </row>
    <row r="49" spans="1:255" s="113" customFormat="1" ht="12" customHeight="1">
      <c r="A49" s="107"/>
      <c r="B49" s="108" t="s">
        <v>95</v>
      </c>
      <c r="C49" s="109" t="s">
        <v>26</v>
      </c>
      <c r="D49" s="109">
        <v>50</v>
      </c>
      <c r="E49" s="109" t="s">
        <v>91</v>
      </c>
      <c r="F49" s="110">
        <v>395</v>
      </c>
      <c r="G49" s="111">
        <f t="shared" ref="G49:G51" si="3">+D49*F49</f>
        <v>19750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  <c r="IT49" s="112"/>
      <c r="IU49" s="112"/>
    </row>
    <row r="50" spans="1:255" s="113" customFormat="1" ht="12" customHeight="1">
      <c r="A50" s="107"/>
      <c r="B50" s="108" t="s">
        <v>96</v>
      </c>
      <c r="C50" s="109" t="s">
        <v>26</v>
      </c>
      <c r="D50" s="109">
        <v>20</v>
      </c>
      <c r="E50" s="109" t="s">
        <v>91</v>
      </c>
      <c r="F50" s="110">
        <v>4000</v>
      </c>
      <c r="G50" s="111">
        <f t="shared" si="3"/>
        <v>80000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  <c r="IT50" s="112"/>
      <c r="IU50" s="112"/>
    </row>
    <row r="51" spans="1:255" s="113" customFormat="1" ht="12" customHeight="1">
      <c r="A51" s="107"/>
      <c r="B51" s="108" t="s">
        <v>97</v>
      </c>
      <c r="C51" s="109" t="s">
        <v>26</v>
      </c>
      <c r="D51" s="109">
        <v>67</v>
      </c>
      <c r="E51" s="109" t="s">
        <v>91</v>
      </c>
      <c r="F51" s="110">
        <v>550</v>
      </c>
      <c r="G51" s="111">
        <f t="shared" si="3"/>
        <v>36850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  <c r="IP51" s="112"/>
      <c r="IQ51" s="112"/>
      <c r="IR51" s="112"/>
      <c r="IS51" s="112"/>
      <c r="IT51" s="112"/>
      <c r="IU51" s="112"/>
    </row>
    <row r="52" spans="1:255" s="113" customFormat="1" ht="12" customHeight="1">
      <c r="A52" s="107"/>
      <c r="B52" s="114" t="s">
        <v>98</v>
      </c>
      <c r="C52" s="109"/>
      <c r="D52" s="109"/>
      <c r="E52" s="109"/>
      <c r="F52" s="110"/>
      <c r="G52" s="111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  <c r="IP52" s="112"/>
      <c r="IQ52" s="112"/>
      <c r="IR52" s="112"/>
      <c r="IS52" s="112"/>
      <c r="IT52" s="112"/>
      <c r="IU52" s="112"/>
    </row>
    <row r="53" spans="1:255" s="113" customFormat="1" ht="12" customHeight="1">
      <c r="A53" s="107"/>
      <c r="B53" s="108" t="s">
        <v>99</v>
      </c>
      <c r="C53" s="109" t="s">
        <v>100</v>
      </c>
      <c r="D53" s="109">
        <v>1</v>
      </c>
      <c r="E53" s="109" t="s">
        <v>80</v>
      </c>
      <c r="F53" s="110">
        <v>25000</v>
      </c>
      <c r="G53" s="111">
        <f t="shared" ref="G53:G56" si="4">+D53*F53</f>
        <v>25000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  <c r="IR53" s="112"/>
      <c r="IS53" s="112"/>
      <c r="IT53" s="112"/>
      <c r="IU53" s="112"/>
    </row>
    <row r="54" spans="1:255" s="113" customFormat="1" ht="12" customHeight="1">
      <c r="A54" s="107"/>
      <c r="B54" s="108" t="s">
        <v>101</v>
      </c>
      <c r="C54" s="109" t="s">
        <v>26</v>
      </c>
      <c r="D54" s="109">
        <v>2</v>
      </c>
      <c r="E54" s="109" t="s">
        <v>102</v>
      </c>
      <c r="F54" s="110">
        <v>8501</v>
      </c>
      <c r="G54" s="111">
        <f t="shared" si="4"/>
        <v>17002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  <c r="IO54" s="112"/>
      <c r="IP54" s="112"/>
      <c r="IQ54" s="112"/>
      <c r="IR54" s="112"/>
      <c r="IS54" s="112"/>
      <c r="IT54" s="112"/>
      <c r="IU54" s="112"/>
    </row>
    <row r="55" spans="1:255" s="113" customFormat="1" ht="12" customHeight="1">
      <c r="A55" s="107"/>
      <c r="B55" s="108" t="s">
        <v>103</v>
      </c>
      <c r="C55" s="109" t="s">
        <v>26</v>
      </c>
      <c r="D55" s="109">
        <v>5</v>
      </c>
      <c r="E55" s="109" t="s">
        <v>104</v>
      </c>
      <c r="F55" s="110">
        <v>8000</v>
      </c>
      <c r="G55" s="111">
        <f t="shared" si="4"/>
        <v>40000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2"/>
      <c r="HZ55" s="112"/>
      <c r="IA55" s="112"/>
      <c r="IB55" s="112"/>
      <c r="IC55" s="112"/>
      <c r="ID55" s="112"/>
      <c r="IE55" s="112"/>
      <c r="IF55" s="112"/>
      <c r="IG55" s="112"/>
      <c r="IH55" s="112"/>
      <c r="II55" s="112"/>
      <c r="IJ55" s="112"/>
      <c r="IK55" s="112"/>
      <c r="IL55" s="112"/>
      <c r="IM55" s="112"/>
      <c r="IN55" s="112"/>
      <c r="IO55" s="112"/>
      <c r="IP55" s="112"/>
      <c r="IQ55" s="112"/>
      <c r="IR55" s="112"/>
      <c r="IS55" s="112"/>
      <c r="IT55" s="112"/>
      <c r="IU55" s="112"/>
    </row>
    <row r="56" spans="1:255" s="113" customFormat="1" ht="12" customHeight="1">
      <c r="A56" s="107"/>
      <c r="B56" s="108" t="s">
        <v>105</v>
      </c>
      <c r="C56" s="109" t="s">
        <v>106</v>
      </c>
      <c r="D56" s="109">
        <v>1</v>
      </c>
      <c r="E56" s="109" t="s">
        <v>107</v>
      </c>
      <c r="F56" s="110">
        <v>170000</v>
      </c>
      <c r="G56" s="111">
        <f t="shared" si="4"/>
        <v>170000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  <c r="HR56" s="112"/>
      <c r="HS56" s="112"/>
      <c r="HT56" s="112"/>
      <c r="HU56" s="112"/>
      <c r="HV56" s="112"/>
      <c r="HW56" s="112"/>
      <c r="HX56" s="112"/>
      <c r="HY56" s="112"/>
      <c r="HZ56" s="112"/>
      <c r="IA56" s="112"/>
      <c r="IB56" s="112"/>
      <c r="IC56" s="112"/>
      <c r="ID56" s="112"/>
      <c r="IE56" s="112"/>
      <c r="IF56" s="112"/>
      <c r="IG56" s="112"/>
      <c r="IH56" s="112"/>
      <c r="II56" s="112"/>
      <c r="IJ56" s="112"/>
      <c r="IK56" s="112"/>
      <c r="IL56" s="112"/>
      <c r="IM56" s="112"/>
      <c r="IN56" s="112"/>
      <c r="IO56" s="112"/>
      <c r="IP56" s="112"/>
      <c r="IQ56" s="112"/>
      <c r="IR56" s="112"/>
      <c r="IS56" s="112"/>
      <c r="IT56" s="112"/>
      <c r="IU56" s="112"/>
    </row>
    <row r="57" spans="1:255" s="113" customFormat="1" ht="12" customHeight="1">
      <c r="A57" s="107"/>
      <c r="B57" s="108" t="s">
        <v>108</v>
      </c>
      <c r="C57" s="109" t="s">
        <v>26</v>
      </c>
      <c r="D57" s="109">
        <v>1</v>
      </c>
      <c r="E57" s="109" t="s">
        <v>107</v>
      </c>
      <c r="F57" s="110">
        <v>160000</v>
      </c>
      <c r="G57" s="111">
        <f>+D57*F57</f>
        <v>160000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  <c r="HX57" s="112"/>
      <c r="HY57" s="112"/>
      <c r="HZ57" s="112"/>
      <c r="IA57" s="112"/>
      <c r="IB57" s="112"/>
      <c r="IC57" s="112"/>
      <c r="ID57" s="112"/>
      <c r="IE57" s="112"/>
      <c r="IF57" s="112"/>
      <c r="IG57" s="112"/>
      <c r="IH57" s="112"/>
      <c r="II57" s="112"/>
      <c r="IJ57" s="112"/>
      <c r="IK57" s="112"/>
      <c r="IL57" s="112"/>
      <c r="IM57" s="112"/>
      <c r="IN57" s="112"/>
      <c r="IO57" s="112"/>
      <c r="IP57" s="112"/>
      <c r="IQ57" s="112"/>
      <c r="IR57" s="112"/>
      <c r="IS57" s="112"/>
      <c r="IT57" s="112"/>
      <c r="IU57" s="112"/>
    </row>
    <row r="58" spans="1:255" s="113" customFormat="1" ht="12" customHeight="1">
      <c r="A58" s="107"/>
      <c r="B58" s="108" t="s">
        <v>109</v>
      </c>
      <c r="C58" s="109" t="s">
        <v>110</v>
      </c>
      <c r="D58" s="109">
        <v>1</v>
      </c>
      <c r="E58" s="109" t="s">
        <v>107</v>
      </c>
      <c r="F58" s="110">
        <v>105000</v>
      </c>
      <c r="G58" s="111">
        <f>+D58*F58</f>
        <v>105000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H58" s="112"/>
      <c r="HI58" s="112"/>
      <c r="HJ58" s="112"/>
      <c r="HK58" s="112"/>
      <c r="HL58" s="112"/>
      <c r="HM58" s="112"/>
      <c r="HN58" s="112"/>
      <c r="HO58" s="112"/>
      <c r="HP58" s="112"/>
      <c r="HQ58" s="112"/>
      <c r="HR58" s="112"/>
      <c r="HS58" s="112"/>
      <c r="HT58" s="112"/>
      <c r="HU58" s="112"/>
      <c r="HV58" s="112"/>
      <c r="HW58" s="112"/>
      <c r="HX58" s="112"/>
      <c r="HY58" s="112"/>
      <c r="HZ58" s="112"/>
      <c r="IA58" s="112"/>
      <c r="IB58" s="112"/>
      <c r="IC58" s="112"/>
      <c r="ID58" s="112"/>
      <c r="IE58" s="112"/>
      <c r="IF58" s="112"/>
      <c r="IG58" s="112"/>
      <c r="IH58" s="112"/>
      <c r="II58" s="112"/>
      <c r="IJ58" s="112"/>
      <c r="IK58" s="112"/>
      <c r="IL58" s="112"/>
      <c r="IM58" s="112"/>
      <c r="IN58" s="112"/>
      <c r="IO58" s="112"/>
      <c r="IP58" s="112"/>
      <c r="IQ58" s="112"/>
      <c r="IR58" s="112"/>
      <c r="IS58" s="112"/>
      <c r="IT58" s="112"/>
      <c r="IU58" s="112"/>
    </row>
    <row r="59" spans="1:255" s="113" customFormat="1" ht="12" customHeight="1">
      <c r="A59" s="107"/>
      <c r="B59" s="108" t="s">
        <v>111</v>
      </c>
      <c r="C59" s="109" t="s">
        <v>26</v>
      </c>
      <c r="D59" s="109">
        <v>1</v>
      </c>
      <c r="E59" s="109" t="s">
        <v>112</v>
      </c>
      <c r="F59" s="110">
        <v>130000</v>
      </c>
      <c r="G59" s="111">
        <f>+D59*F59</f>
        <v>130000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12"/>
      <c r="HQ59" s="112"/>
      <c r="HR59" s="112"/>
      <c r="HS59" s="112"/>
      <c r="HT59" s="112"/>
      <c r="HU59" s="112"/>
      <c r="HV59" s="112"/>
      <c r="HW59" s="112"/>
      <c r="HX59" s="112"/>
      <c r="HY59" s="112"/>
      <c r="HZ59" s="112"/>
      <c r="IA59" s="112"/>
      <c r="IB59" s="112"/>
      <c r="IC59" s="112"/>
      <c r="ID59" s="112"/>
      <c r="IE59" s="112"/>
      <c r="IF59" s="112"/>
      <c r="IG59" s="112"/>
      <c r="IH59" s="112"/>
      <c r="II59" s="112"/>
      <c r="IJ59" s="112"/>
      <c r="IK59" s="112"/>
      <c r="IL59" s="112"/>
      <c r="IM59" s="112"/>
      <c r="IN59" s="112"/>
      <c r="IO59" s="112"/>
      <c r="IP59" s="112"/>
      <c r="IQ59" s="112"/>
      <c r="IR59" s="112"/>
      <c r="IS59" s="112"/>
      <c r="IT59" s="112"/>
      <c r="IU59" s="112"/>
    </row>
    <row r="60" spans="1:255" s="113" customFormat="1" ht="12" customHeight="1">
      <c r="A60" s="107"/>
      <c r="B60" s="114" t="s">
        <v>113</v>
      </c>
      <c r="C60" s="109"/>
      <c r="D60" s="109"/>
      <c r="E60" s="109"/>
      <c r="F60" s="110"/>
      <c r="G60" s="111">
        <f>+D60*F60</f>
        <v>0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</row>
    <row r="61" spans="1:255" s="113" customFormat="1" ht="12" customHeight="1">
      <c r="A61" s="107"/>
      <c r="B61" s="108" t="s">
        <v>114</v>
      </c>
      <c r="C61" s="109" t="s">
        <v>115</v>
      </c>
      <c r="D61" s="109">
        <v>5</v>
      </c>
      <c r="E61" s="109" t="s">
        <v>116</v>
      </c>
      <c r="F61" s="110">
        <v>9910</v>
      </c>
      <c r="G61" s="111">
        <f t="shared" ref="G61:G63" si="5">+D61*F61</f>
        <v>49550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  <c r="IO61" s="112"/>
      <c r="IP61" s="112"/>
      <c r="IQ61" s="112"/>
      <c r="IR61" s="112"/>
      <c r="IS61" s="112"/>
      <c r="IT61" s="112"/>
      <c r="IU61" s="112"/>
    </row>
    <row r="62" spans="1:255" s="113" customFormat="1" ht="12" customHeight="1">
      <c r="A62" s="107"/>
      <c r="B62" s="108" t="s">
        <v>117</v>
      </c>
      <c r="C62" s="109" t="s">
        <v>115</v>
      </c>
      <c r="D62" s="109">
        <v>5</v>
      </c>
      <c r="E62" s="109" t="s">
        <v>102</v>
      </c>
      <c r="F62" s="110">
        <v>14500</v>
      </c>
      <c r="G62" s="111">
        <f t="shared" si="5"/>
        <v>72500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H62" s="112"/>
      <c r="HI62" s="112"/>
      <c r="HJ62" s="112"/>
      <c r="HK62" s="112"/>
      <c r="HL62" s="112"/>
      <c r="HM62" s="112"/>
      <c r="HN62" s="112"/>
      <c r="HO62" s="112"/>
      <c r="HP62" s="112"/>
      <c r="HQ62" s="112"/>
      <c r="HR62" s="112"/>
      <c r="HS62" s="112"/>
      <c r="HT62" s="112"/>
      <c r="HU62" s="112"/>
      <c r="HV62" s="112"/>
      <c r="HW62" s="112"/>
      <c r="HX62" s="112"/>
      <c r="HY62" s="112"/>
      <c r="HZ62" s="112"/>
      <c r="IA62" s="112"/>
      <c r="IB62" s="112"/>
      <c r="IC62" s="112"/>
      <c r="ID62" s="112"/>
      <c r="IE62" s="112"/>
      <c r="IF62" s="112"/>
      <c r="IG62" s="112"/>
      <c r="IH62" s="112"/>
      <c r="II62" s="112"/>
      <c r="IJ62" s="112"/>
      <c r="IK62" s="112"/>
      <c r="IL62" s="112"/>
      <c r="IM62" s="112"/>
      <c r="IN62" s="112"/>
      <c r="IO62" s="112"/>
      <c r="IP62" s="112"/>
      <c r="IQ62" s="112"/>
      <c r="IR62" s="112"/>
      <c r="IS62" s="112"/>
      <c r="IT62" s="112"/>
      <c r="IU62" s="112"/>
    </row>
    <row r="63" spans="1:255" s="113" customFormat="1" ht="12" customHeight="1">
      <c r="A63" s="107"/>
      <c r="B63" s="108" t="s">
        <v>118</v>
      </c>
      <c r="C63" s="109" t="s">
        <v>115</v>
      </c>
      <c r="D63" s="109">
        <v>4</v>
      </c>
      <c r="E63" s="109" t="s">
        <v>119</v>
      </c>
      <c r="F63" s="110">
        <v>12756</v>
      </c>
      <c r="G63" s="111">
        <f t="shared" si="5"/>
        <v>51024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G63" s="112"/>
      <c r="HH63" s="112"/>
      <c r="HI63" s="112"/>
      <c r="HJ63" s="112"/>
      <c r="HK63" s="112"/>
      <c r="HL63" s="112"/>
      <c r="HM63" s="112"/>
      <c r="HN63" s="112"/>
      <c r="HO63" s="112"/>
      <c r="HP63" s="112"/>
      <c r="HQ63" s="112"/>
      <c r="HR63" s="112"/>
      <c r="HS63" s="112"/>
      <c r="HT63" s="112"/>
      <c r="HU63" s="112"/>
      <c r="HV63" s="112"/>
      <c r="HW63" s="112"/>
      <c r="HX63" s="112"/>
      <c r="HY63" s="112"/>
      <c r="HZ63" s="112"/>
      <c r="IA63" s="112"/>
      <c r="IB63" s="112"/>
      <c r="IC63" s="112"/>
      <c r="ID63" s="112"/>
      <c r="IE63" s="112"/>
      <c r="IF63" s="112"/>
      <c r="IG63" s="112"/>
      <c r="IH63" s="112"/>
      <c r="II63" s="112"/>
      <c r="IJ63" s="112"/>
      <c r="IK63" s="112"/>
      <c r="IL63" s="112"/>
      <c r="IM63" s="112"/>
      <c r="IN63" s="112"/>
      <c r="IO63" s="112"/>
      <c r="IP63" s="112"/>
      <c r="IQ63" s="112"/>
      <c r="IR63" s="112"/>
      <c r="IS63" s="112"/>
      <c r="IT63" s="112"/>
      <c r="IU63" s="112"/>
    </row>
    <row r="64" spans="1:255" s="113" customFormat="1" ht="12" customHeight="1">
      <c r="A64" s="107"/>
      <c r="B64" s="108" t="s">
        <v>120</v>
      </c>
      <c r="C64" s="109" t="s">
        <v>115</v>
      </c>
      <c r="D64" s="109">
        <v>5</v>
      </c>
      <c r="E64" s="109" t="s">
        <v>121</v>
      </c>
      <c r="F64" s="110">
        <v>13000</v>
      </c>
      <c r="G64" s="111">
        <f t="shared" ref="G64:G68" si="6">+D64*F64</f>
        <v>65000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  <c r="HF64" s="112"/>
      <c r="HG64" s="112"/>
      <c r="HH64" s="112"/>
      <c r="HI64" s="112"/>
      <c r="HJ64" s="112"/>
      <c r="HK64" s="112"/>
      <c r="HL64" s="112"/>
      <c r="HM64" s="112"/>
      <c r="HN64" s="112"/>
      <c r="HO64" s="112"/>
      <c r="HP64" s="112"/>
      <c r="HQ64" s="112"/>
      <c r="HR64" s="112"/>
      <c r="HS64" s="112"/>
      <c r="HT64" s="112"/>
      <c r="HU64" s="112"/>
      <c r="HV64" s="112"/>
      <c r="HW64" s="112"/>
      <c r="HX64" s="112"/>
      <c r="HY64" s="112"/>
      <c r="HZ64" s="112"/>
      <c r="IA64" s="112"/>
      <c r="IB64" s="112"/>
      <c r="IC64" s="112"/>
      <c r="ID64" s="112"/>
      <c r="IE64" s="112"/>
      <c r="IF64" s="112"/>
      <c r="IG64" s="112"/>
      <c r="IH64" s="112"/>
      <c r="II64" s="112"/>
      <c r="IJ64" s="112"/>
      <c r="IK64" s="112"/>
      <c r="IL64" s="112"/>
      <c r="IM64" s="112"/>
      <c r="IN64" s="112"/>
      <c r="IO64" s="112"/>
      <c r="IP64" s="112"/>
      <c r="IQ64" s="112"/>
      <c r="IR64" s="112"/>
      <c r="IS64" s="112"/>
      <c r="IT64" s="112"/>
      <c r="IU64" s="112"/>
    </row>
    <row r="65" spans="1:255" s="113" customFormat="1" ht="12" customHeight="1">
      <c r="A65" s="107"/>
      <c r="B65" s="114" t="s">
        <v>122</v>
      </c>
      <c r="C65" s="109"/>
      <c r="D65" s="109"/>
      <c r="E65" s="109"/>
      <c r="F65" s="110"/>
      <c r="G65" s="111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2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  <c r="HF65" s="112"/>
      <c r="HG65" s="112"/>
      <c r="HH65" s="112"/>
      <c r="HI65" s="112"/>
      <c r="HJ65" s="112"/>
      <c r="HK65" s="112"/>
      <c r="HL65" s="112"/>
      <c r="HM65" s="112"/>
      <c r="HN65" s="112"/>
      <c r="HO65" s="112"/>
      <c r="HP65" s="112"/>
      <c r="HQ65" s="112"/>
      <c r="HR65" s="112"/>
      <c r="HS65" s="112"/>
      <c r="HT65" s="112"/>
      <c r="HU65" s="112"/>
      <c r="HV65" s="112"/>
      <c r="HW65" s="112"/>
      <c r="HX65" s="112"/>
      <c r="HY65" s="112"/>
      <c r="HZ65" s="112"/>
      <c r="IA65" s="112"/>
      <c r="IB65" s="112"/>
      <c r="IC65" s="112"/>
      <c r="ID65" s="112"/>
      <c r="IE65" s="112"/>
      <c r="IF65" s="112"/>
      <c r="IG65" s="112"/>
      <c r="IH65" s="112"/>
      <c r="II65" s="112"/>
      <c r="IJ65" s="112"/>
      <c r="IK65" s="112"/>
      <c r="IL65" s="112"/>
      <c r="IM65" s="112"/>
      <c r="IN65" s="112"/>
      <c r="IO65" s="112"/>
      <c r="IP65" s="112"/>
      <c r="IQ65" s="112"/>
      <c r="IR65" s="112"/>
      <c r="IS65" s="112"/>
      <c r="IT65" s="112"/>
      <c r="IU65" s="112"/>
    </row>
    <row r="66" spans="1:255" s="113" customFormat="1" ht="12" customHeight="1">
      <c r="A66" s="107"/>
      <c r="B66" s="108" t="s">
        <v>123</v>
      </c>
      <c r="C66" s="109" t="s">
        <v>115</v>
      </c>
      <c r="D66" s="109">
        <v>10</v>
      </c>
      <c r="E66" s="109" t="s">
        <v>124</v>
      </c>
      <c r="F66" s="110">
        <v>11000</v>
      </c>
      <c r="G66" s="111">
        <f t="shared" si="6"/>
        <v>110000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112"/>
      <c r="FT66" s="112"/>
      <c r="FU66" s="112"/>
      <c r="FV66" s="112"/>
      <c r="FW66" s="112"/>
      <c r="FX66" s="112"/>
      <c r="FY66" s="112"/>
      <c r="FZ66" s="112"/>
      <c r="GA66" s="112"/>
      <c r="GB66" s="112"/>
      <c r="GC66" s="112"/>
      <c r="GD66" s="112"/>
      <c r="GE66" s="112"/>
      <c r="GF66" s="112"/>
      <c r="GG66" s="112"/>
      <c r="GH66" s="112"/>
      <c r="GI66" s="112"/>
      <c r="GJ66" s="112"/>
      <c r="GK66" s="112"/>
      <c r="GL66" s="112"/>
      <c r="GM66" s="112"/>
      <c r="GN66" s="112"/>
      <c r="GO66" s="112"/>
      <c r="GP66" s="112"/>
      <c r="GQ66" s="112"/>
      <c r="GR66" s="112"/>
      <c r="GS66" s="112"/>
      <c r="GT66" s="112"/>
      <c r="GU66" s="112"/>
      <c r="GV66" s="112"/>
      <c r="GW66" s="112"/>
      <c r="GX66" s="112"/>
      <c r="GY66" s="112"/>
      <c r="GZ66" s="112"/>
      <c r="HA66" s="112"/>
      <c r="HB66" s="112"/>
      <c r="HC66" s="112"/>
      <c r="HD66" s="112"/>
      <c r="HE66" s="112"/>
      <c r="HF66" s="112"/>
      <c r="HG66" s="112"/>
      <c r="HH66" s="112"/>
      <c r="HI66" s="112"/>
      <c r="HJ66" s="112"/>
      <c r="HK66" s="112"/>
      <c r="HL66" s="112"/>
      <c r="HM66" s="112"/>
      <c r="HN66" s="112"/>
      <c r="HO66" s="112"/>
      <c r="HP66" s="112"/>
      <c r="HQ66" s="112"/>
      <c r="HR66" s="112"/>
      <c r="HS66" s="112"/>
      <c r="HT66" s="112"/>
      <c r="HU66" s="112"/>
      <c r="HV66" s="112"/>
      <c r="HW66" s="112"/>
      <c r="HX66" s="112"/>
      <c r="HY66" s="112"/>
      <c r="HZ66" s="112"/>
      <c r="IA66" s="112"/>
      <c r="IB66" s="112"/>
      <c r="IC66" s="112"/>
      <c r="ID66" s="112"/>
      <c r="IE66" s="112"/>
      <c r="IF66" s="112"/>
      <c r="IG66" s="112"/>
      <c r="IH66" s="112"/>
      <c r="II66" s="112"/>
      <c r="IJ66" s="112"/>
      <c r="IK66" s="112"/>
      <c r="IL66" s="112"/>
      <c r="IM66" s="112"/>
      <c r="IN66" s="112"/>
      <c r="IO66" s="112"/>
      <c r="IP66" s="112"/>
      <c r="IQ66" s="112"/>
      <c r="IR66" s="112"/>
      <c r="IS66" s="112"/>
      <c r="IT66" s="112"/>
      <c r="IU66" s="112"/>
    </row>
    <row r="67" spans="1:255" s="113" customFormat="1" ht="12" customHeight="1">
      <c r="A67" s="107"/>
      <c r="B67" s="108" t="s">
        <v>125</v>
      </c>
      <c r="C67" s="109" t="s">
        <v>115</v>
      </c>
      <c r="D67" s="109">
        <v>2</v>
      </c>
      <c r="E67" s="109" t="s">
        <v>126</v>
      </c>
      <c r="F67" s="110">
        <v>10000</v>
      </c>
      <c r="G67" s="111">
        <f t="shared" si="6"/>
        <v>20000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S67" s="112"/>
      <c r="FT67" s="112"/>
      <c r="FU67" s="112"/>
      <c r="FV67" s="112"/>
      <c r="FW67" s="112"/>
      <c r="FX67" s="112"/>
      <c r="FY67" s="112"/>
      <c r="FZ67" s="112"/>
      <c r="GA67" s="112"/>
      <c r="GB67" s="112"/>
      <c r="GC67" s="112"/>
      <c r="GD67" s="112"/>
      <c r="GE67" s="112"/>
      <c r="GF67" s="112"/>
      <c r="GG67" s="112"/>
      <c r="GH67" s="112"/>
      <c r="GI67" s="112"/>
      <c r="GJ67" s="112"/>
      <c r="GK67" s="112"/>
      <c r="GL67" s="112"/>
      <c r="GM67" s="112"/>
      <c r="GN67" s="112"/>
      <c r="GO67" s="112"/>
      <c r="GP67" s="112"/>
      <c r="GQ67" s="112"/>
      <c r="GR67" s="112"/>
      <c r="GS67" s="112"/>
      <c r="GT67" s="112"/>
      <c r="GU67" s="112"/>
      <c r="GV67" s="112"/>
      <c r="GW67" s="112"/>
      <c r="GX67" s="112"/>
      <c r="GY67" s="112"/>
      <c r="GZ67" s="112"/>
      <c r="HA67" s="112"/>
      <c r="HB67" s="112"/>
      <c r="HC67" s="112"/>
      <c r="HD67" s="112"/>
      <c r="HE67" s="112"/>
      <c r="HF67" s="112"/>
      <c r="HG67" s="112"/>
      <c r="HH67" s="112"/>
      <c r="HI67" s="112"/>
      <c r="HJ67" s="112"/>
      <c r="HK67" s="112"/>
      <c r="HL67" s="112"/>
      <c r="HM67" s="112"/>
      <c r="HN67" s="112"/>
      <c r="HO67" s="112"/>
      <c r="HP67" s="112"/>
      <c r="HQ67" s="112"/>
      <c r="HR67" s="112"/>
      <c r="HS67" s="112"/>
      <c r="HT67" s="112"/>
      <c r="HU67" s="112"/>
      <c r="HV67" s="112"/>
      <c r="HW67" s="112"/>
      <c r="HX67" s="112"/>
      <c r="HY67" s="112"/>
      <c r="HZ67" s="112"/>
      <c r="IA67" s="112"/>
      <c r="IB67" s="112"/>
      <c r="IC67" s="112"/>
      <c r="ID67" s="112"/>
      <c r="IE67" s="112"/>
      <c r="IF67" s="112"/>
      <c r="IG67" s="112"/>
      <c r="IH67" s="112"/>
      <c r="II67" s="112"/>
      <c r="IJ67" s="112"/>
      <c r="IK67" s="112"/>
      <c r="IL67" s="112"/>
      <c r="IM67" s="112"/>
      <c r="IN67" s="112"/>
      <c r="IO67" s="112"/>
      <c r="IP67" s="112"/>
      <c r="IQ67" s="112"/>
      <c r="IR67" s="112"/>
      <c r="IS67" s="112"/>
      <c r="IT67" s="112"/>
      <c r="IU67" s="112"/>
    </row>
    <row r="68" spans="1:255" s="113" customFormat="1" ht="12" customHeight="1">
      <c r="A68" s="107"/>
      <c r="B68" s="108" t="s">
        <v>127</v>
      </c>
      <c r="C68" s="109" t="s">
        <v>115</v>
      </c>
      <c r="D68" s="109">
        <v>2</v>
      </c>
      <c r="E68" s="109" t="s">
        <v>128</v>
      </c>
      <c r="F68" s="110">
        <v>20000</v>
      </c>
      <c r="G68" s="111">
        <f t="shared" si="6"/>
        <v>40000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112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S68" s="112"/>
      <c r="FT68" s="112"/>
      <c r="FU68" s="112"/>
      <c r="FV68" s="112"/>
      <c r="FW68" s="112"/>
      <c r="FX68" s="112"/>
      <c r="FY68" s="112"/>
      <c r="FZ68" s="112"/>
      <c r="GA68" s="112"/>
      <c r="GB68" s="112"/>
      <c r="GC68" s="112"/>
      <c r="GD68" s="112"/>
      <c r="GE68" s="112"/>
      <c r="GF68" s="112"/>
      <c r="GG68" s="112"/>
      <c r="GH68" s="112"/>
      <c r="GI68" s="112"/>
      <c r="GJ68" s="112"/>
      <c r="GK68" s="112"/>
      <c r="GL68" s="112"/>
      <c r="GM68" s="112"/>
      <c r="GN68" s="112"/>
      <c r="GO68" s="112"/>
      <c r="GP68" s="112"/>
      <c r="GQ68" s="112"/>
      <c r="GR68" s="112"/>
      <c r="GS68" s="112"/>
      <c r="GT68" s="112"/>
      <c r="GU68" s="112"/>
      <c r="GV68" s="112"/>
      <c r="GW68" s="112"/>
      <c r="GX68" s="112"/>
      <c r="GY68" s="112"/>
      <c r="GZ68" s="112"/>
      <c r="HA68" s="112"/>
      <c r="HB68" s="112"/>
      <c r="HC68" s="112"/>
      <c r="HD68" s="112"/>
      <c r="HE68" s="112"/>
      <c r="HF68" s="112"/>
      <c r="HG68" s="112"/>
      <c r="HH68" s="112"/>
      <c r="HI68" s="112"/>
      <c r="HJ68" s="112"/>
      <c r="HK68" s="112"/>
      <c r="HL68" s="112"/>
      <c r="HM68" s="112"/>
      <c r="HN68" s="112"/>
      <c r="HO68" s="112"/>
      <c r="HP68" s="112"/>
      <c r="HQ68" s="112"/>
      <c r="HR68" s="112"/>
      <c r="HS68" s="112"/>
      <c r="HT68" s="112"/>
      <c r="HU68" s="112"/>
      <c r="HV68" s="112"/>
      <c r="HW68" s="112"/>
      <c r="HX68" s="112"/>
      <c r="HY68" s="112"/>
      <c r="HZ68" s="112"/>
      <c r="IA68" s="112"/>
      <c r="IB68" s="112"/>
      <c r="IC68" s="112"/>
      <c r="ID68" s="112"/>
      <c r="IE68" s="112"/>
      <c r="IF68" s="112"/>
      <c r="IG68" s="112"/>
      <c r="IH68" s="112"/>
      <c r="II68" s="112"/>
      <c r="IJ68" s="112"/>
      <c r="IK68" s="112"/>
      <c r="IL68" s="112"/>
      <c r="IM68" s="112"/>
      <c r="IN68" s="112"/>
      <c r="IO68" s="112"/>
      <c r="IP68" s="112"/>
      <c r="IQ68" s="112"/>
      <c r="IR68" s="112"/>
      <c r="IS68" s="112"/>
      <c r="IT68" s="112"/>
      <c r="IU68" s="112"/>
    </row>
    <row r="69" spans="1:255" s="113" customFormat="1" ht="12" customHeight="1">
      <c r="A69" s="107"/>
      <c r="B69" s="108" t="s">
        <v>129</v>
      </c>
      <c r="C69" s="109" t="s">
        <v>115</v>
      </c>
      <c r="D69" s="109">
        <v>4</v>
      </c>
      <c r="E69" s="109" t="s">
        <v>130</v>
      </c>
      <c r="F69" s="110">
        <v>15000</v>
      </c>
      <c r="G69" s="111">
        <f>+D69*F69</f>
        <v>60000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S69" s="112"/>
      <c r="FT69" s="112"/>
      <c r="FU69" s="112"/>
      <c r="FV69" s="112"/>
      <c r="FW69" s="112"/>
      <c r="FX69" s="112"/>
      <c r="FY69" s="112"/>
      <c r="FZ69" s="112"/>
      <c r="GA69" s="112"/>
      <c r="GB69" s="112"/>
      <c r="GC69" s="112"/>
      <c r="GD69" s="112"/>
      <c r="GE69" s="112"/>
      <c r="GF69" s="112"/>
      <c r="GG69" s="112"/>
      <c r="GH69" s="112"/>
      <c r="GI69" s="112"/>
      <c r="GJ69" s="112"/>
      <c r="GK69" s="112"/>
      <c r="GL69" s="112"/>
      <c r="GM69" s="112"/>
      <c r="GN69" s="112"/>
      <c r="GO69" s="112"/>
      <c r="GP69" s="112"/>
      <c r="GQ69" s="112"/>
      <c r="GR69" s="112"/>
      <c r="GS69" s="112"/>
      <c r="GT69" s="112"/>
      <c r="GU69" s="112"/>
      <c r="GV69" s="112"/>
      <c r="GW69" s="112"/>
      <c r="GX69" s="112"/>
      <c r="GY69" s="112"/>
      <c r="GZ69" s="112"/>
      <c r="HA69" s="112"/>
      <c r="HB69" s="112"/>
      <c r="HC69" s="112"/>
      <c r="HD69" s="112"/>
      <c r="HE69" s="112"/>
      <c r="HF69" s="112"/>
      <c r="HG69" s="112"/>
      <c r="HH69" s="112"/>
      <c r="HI69" s="112"/>
      <c r="HJ69" s="112"/>
      <c r="HK69" s="112"/>
      <c r="HL69" s="112"/>
      <c r="HM69" s="112"/>
      <c r="HN69" s="112"/>
      <c r="HO69" s="112"/>
      <c r="HP69" s="112"/>
      <c r="HQ69" s="112"/>
      <c r="HR69" s="112"/>
      <c r="HS69" s="112"/>
      <c r="HT69" s="112"/>
      <c r="HU69" s="112"/>
      <c r="HV69" s="112"/>
      <c r="HW69" s="112"/>
      <c r="HX69" s="112"/>
      <c r="HY69" s="112"/>
      <c r="HZ69" s="112"/>
      <c r="IA69" s="112"/>
      <c r="IB69" s="112"/>
      <c r="IC69" s="112"/>
      <c r="ID69" s="112"/>
      <c r="IE69" s="112"/>
      <c r="IF69" s="112"/>
      <c r="IG69" s="112"/>
      <c r="IH69" s="112"/>
      <c r="II69" s="112"/>
      <c r="IJ69" s="112"/>
      <c r="IK69" s="112"/>
      <c r="IL69" s="112"/>
      <c r="IM69" s="112"/>
      <c r="IN69" s="112"/>
      <c r="IO69" s="112"/>
      <c r="IP69" s="112"/>
      <c r="IQ69" s="112"/>
      <c r="IR69" s="112"/>
      <c r="IS69" s="112"/>
      <c r="IT69" s="112"/>
      <c r="IU69" s="112"/>
    </row>
    <row r="70" spans="1:255" s="113" customFormat="1" ht="12" customHeight="1">
      <c r="A70" s="107"/>
      <c r="B70" s="108" t="s">
        <v>131</v>
      </c>
      <c r="C70" s="109" t="s">
        <v>115</v>
      </c>
      <c r="D70" s="109">
        <v>2</v>
      </c>
      <c r="E70" s="109" t="s">
        <v>132</v>
      </c>
      <c r="F70" s="110">
        <v>35000</v>
      </c>
      <c r="G70" s="111">
        <f>+D70*F70</f>
        <v>70000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S70" s="112"/>
      <c r="FT70" s="112"/>
      <c r="FU70" s="112"/>
      <c r="FV70" s="112"/>
      <c r="FW70" s="112"/>
      <c r="FX70" s="112"/>
      <c r="FY70" s="112"/>
      <c r="FZ70" s="112"/>
      <c r="GA70" s="112"/>
      <c r="GB70" s="112"/>
      <c r="GC70" s="112"/>
      <c r="GD70" s="112"/>
      <c r="GE70" s="112"/>
      <c r="GF70" s="112"/>
      <c r="GG70" s="112"/>
      <c r="GH70" s="112"/>
      <c r="GI70" s="112"/>
      <c r="GJ70" s="112"/>
      <c r="GK70" s="112"/>
      <c r="GL70" s="112"/>
      <c r="GM70" s="112"/>
      <c r="GN70" s="112"/>
      <c r="GO70" s="112"/>
      <c r="GP70" s="112"/>
      <c r="GQ70" s="112"/>
      <c r="GR70" s="112"/>
      <c r="GS70" s="112"/>
      <c r="GT70" s="112"/>
      <c r="GU70" s="112"/>
      <c r="GV70" s="112"/>
      <c r="GW70" s="112"/>
      <c r="GX70" s="112"/>
      <c r="GY70" s="112"/>
      <c r="GZ70" s="112"/>
      <c r="HA70" s="112"/>
      <c r="HB70" s="112"/>
      <c r="HC70" s="112"/>
      <c r="HD70" s="112"/>
      <c r="HE70" s="112"/>
      <c r="HF70" s="112"/>
      <c r="HG70" s="112"/>
      <c r="HH70" s="112"/>
      <c r="HI70" s="112"/>
      <c r="HJ70" s="112"/>
      <c r="HK70" s="112"/>
      <c r="HL70" s="112"/>
      <c r="HM70" s="112"/>
      <c r="HN70" s="112"/>
      <c r="HO70" s="112"/>
      <c r="HP70" s="112"/>
      <c r="HQ70" s="112"/>
      <c r="HR70" s="112"/>
      <c r="HS70" s="112"/>
      <c r="HT70" s="112"/>
      <c r="HU70" s="112"/>
      <c r="HV70" s="112"/>
      <c r="HW70" s="112"/>
      <c r="HX70" s="112"/>
      <c r="HY70" s="112"/>
      <c r="HZ70" s="112"/>
      <c r="IA70" s="112"/>
      <c r="IB70" s="112"/>
      <c r="IC70" s="112"/>
      <c r="ID70" s="112"/>
      <c r="IE70" s="112"/>
      <c r="IF70" s="112"/>
      <c r="IG70" s="112"/>
      <c r="IH70" s="112"/>
      <c r="II70" s="112"/>
      <c r="IJ70" s="112"/>
      <c r="IK70" s="112"/>
      <c r="IL70" s="112"/>
      <c r="IM70" s="112"/>
      <c r="IN70" s="112"/>
      <c r="IO70" s="112"/>
      <c r="IP70" s="112"/>
      <c r="IQ70" s="112"/>
      <c r="IR70" s="112"/>
      <c r="IS70" s="112"/>
      <c r="IT70" s="112"/>
      <c r="IU70" s="112"/>
    </row>
    <row r="71" spans="1:255" s="113" customFormat="1" ht="12" customHeight="1">
      <c r="A71" s="107"/>
      <c r="B71" s="114" t="s">
        <v>133</v>
      </c>
      <c r="C71" s="109"/>
      <c r="D71" s="109"/>
      <c r="E71" s="109"/>
      <c r="F71" s="110"/>
      <c r="G71" s="111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  <c r="FU71" s="112"/>
      <c r="FV71" s="112"/>
      <c r="FW71" s="112"/>
      <c r="FX71" s="112"/>
      <c r="FY71" s="112"/>
      <c r="FZ71" s="112"/>
      <c r="GA71" s="112"/>
      <c r="GB71" s="112"/>
      <c r="GC71" s="112"/>
      <c r="GD71" s="112"/>
      <c r="GE71" s="112"/>
      <c r="GF71" s="112"/>
      <c r="GG71" s="112"/>
      <c r="GH71" s="112"/>
      <c r="GI71" s="112"/>
      <c r="GJ71" s="112"/>
      <c r="GK71" s="112"/>
      <c r="GL71" s="112"/>
      <c r="GM71" s="112"/>
      <c r="GN71" s="112"/>
      <c r="GO71" s="112"/>
      <c r="GP71" s="112"/>
      <c r="GQ71" s="112"/>
      <c r="GR71" s="112"/>
      <c r="GS71" s="112"/>
      <c r="GT71" s="112"/>
      <c r="GU71" s="112"/>
      <c r="GV71" s="112"/>
      <c r="GW71" s="112"/>
      <c r="GX71" s="112"/>
      <c r="GY71" s="112"/>
      <c r="GZ71" s="112"/>
      <c r="HA71" s="112"/>
      <c r="HB71" s="112"/>
      <c r="HC71" s="112"/>
      <c r="HD71" s="112"/>
      <c r="HE71" s="112"/>
      <c r="HF71" s="112"/>
      <c r="HG71" s="112"/>
      <c r="HH71" s="112"/>
      <c r="HI71" s="112"/>
      <c r="HJ71" s="112"/>
      <c r="HK71" s="112"/>
      <c r="HL71" s="112"/>
      <c r="HM71" s="112"/>
      <c r="HN71" s="112"/>
      <c r="HO71" s="112"/>
      <c r="HP71" s="112"/>
      <c r="HQ71" s="112"/>
      <c r="HR71" s="112"/>
      <c r="HS71" s="112"/>
      <c r="HT71" s="112"/>
      <c r="HU71" s="112"/>
      <c r="HV71" s="112"/>
      <c r="HW71" s="112"/>
      <c r="HX71" s="112"/>
      <c r="HY71" s="112"/>
      <c r="HZ71" s="112"/>
      <c r="IA71" s="112"/>
      <c r="IB71" s="112"/>
      <c r="IC71" s="112"/>
      <c r="ID71" s="112"/>
      <c r="IE71" s="112"/>
      <c r="IF71" s="112"/>
      <c r="IG71" s="112"/>
      <c r="IH71" s="112"/>
      <c r="II71" s="112"/>
      <c r="IJ71" s="112"/>
      <c r="IK71" s="112"/>
      <c r="IL71" s="112"/>
      <c r="IM71" s="112"/>
      <c r="IN71" s="112"/>
      <c r="IO71" s="112"/>
      <c r="IP71" s="112"/>
      <c r="IQ71" s="112"/>
      <c r="IR71" s="112"/>
      <c r="IS71" s="112"/>
      <c r="IT71" s="112"/>
      <c r="IU71" s="112"/>
    </row>
    <row r="72" spans="1:255" s="113" customFormat="1" ht="12" customHeight="1">
      <c r="A72" s="107"/>
      <c r="B72" s="108" t="s">
        <v>134</v>
      </c>
      <c r="C72" s="109" t="s">
        <v>135</v>
      </c>
      <c r="D72" s="109">
        <v>2</v>
      </c>
      <c r="E72" s="109" t="s">
        <v>136</v>
      </c>
      <c r="F72" s="110">
        <v>84000</v>
      </c>
      <c r="G72" s="111">
        <f>+D72*F72</f>
        <v>168000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S72" s="112"/>
      <c r="FT72" s="112"/>
      <c r="FU72" s="112"/>
      <c r="FV72" s="112"/>
      <c r="FW72" s="112"/>
      <c r="FX72" s="112"/>
      <c r="FY72" s="112"/>
      <c r="FZ72" s="112"/>
      <c r="GA72" s="112"/>
      <c r="GB72" s="112"/>
      <c r="GC72" s="112"/>
      <c r="GD72" s="112"/>
      <c r="GE72" s="112"/>
      <c r="GF72" s="112"/>
      <c r="GG72" s="112"/>
      <c r="GH72" s="112"/>
      <c r="GI72" s="112"/>
      <c r="GJ72" s="112"/>
      <c r="GK72" s="112"/>
      <c r="GL72" s="112"/>
      <c r="GM72" s="112"/>
      <c r="GN72" s="112"/>
      <c r="GO72" s="112"/>
      <c r="GP72" s="112"/>
      <c r="GQ72" s="112"/>
      <c r="GR72" s="112"/>
      <c r="GS72" s="112"/>
      <c r="GT72" s="112"/>
      <c r="GU72" s="112"/>
      <c r="GV72" s="112"/>
      <c r="GW72" s="112"/>
      <c r="GX72" s="112"/>
      <c r="GY72" s="112"/>
      <c r="GZ72" s="112"/>
      <c r="HA72" s="112"/>
      <c r="HB72" s="112"/>
      <c r="HC72" s="112"/>
      <c r="HD72" s="112"/>
      <c r="HE72" s="112"/>
      <c r="HF72" s="112"/>
      <c r="HG72" s="112"/>
      <c r="HH72" s="112"/>
      <c r="HI72" s="112"/>
      <c r="HJ72" s="112"/>
      <c r="HK72" s="112"/>
      <c r="HL72" s="112"/>
      <c r="HM72" s="112"/>
      <c r="HN72" s="112"/>
      <c r="HO72" s="112"/>
      <c r="HP72" s="112"/>
      <c r="HQ72" s="112"/>
      <c r="HR72" s="112"/>
      <c r="HS72" s="112"/>
      <c r="HT72" s="112"/>
      <c r="HU72" s="112"/>
      <c r="HV72" s="112"/>
      <c r="HW72" s="112"/>
      <c r="HX72" s="112"/>
      <c r="HY72" s="112"/>
      <c r="HZ72" s="112"/>
      <c r="IA72" s="112"/>
      <c r="IB72" s="112"/>
      <c r="IC72" s="112"/>
      <c r="ID72" s="112"/>
      <c r="IE72" s="112"/>
      <c r="IF72" s="112"/>
      <c r="IG72" s="112"/>
      <c r="IH72" s="112"/>
      <c r="II72" s="112"/>
      <c r="IJ72" s="112"/>
      <c r="IK72" s="112"/>
      <c r="IL72" s="112"/>
      <c r="IM72" s="112"/>
      <c r="IN72" s="112"/>
      <c r="IO72" s="112"/>
      <c r="IP72" s="112"/>
      <c r="IQ72" s="112"/>
      <c r="IR72" s="112"/>
      <c r="IS72" s="112"/>
      <c r="IT72" s="112"/>
      <c r="IU72" s="112"/>
    </row>
    <row r="73" spans="1:255" s="113" customFormat="1" ht="12" customHeight="1">
      <c r="A73" s="107"/>
      <c r="B73" s="108" t="s">
        <v>137</v>
      </c>
      <c r="C73" s="109" t="s">
        <v>115</v>
      </c>
      <c r="D73" s="109">
        <v>1</v>
      </c>
      <c r="E73" s="109" t="s">
        <v>138</v>
      </c>
      <c r="F73" s="110">
        <v>123000</v>
      </c>
      <c r="G73" s="111">
        <f t="shared" ref="G73:G74" si="7">+D73*F73</f>
        <v>123000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S73" s="112"/>
      <c r="FT73" s="112"/>
      <c r="FU73" s="112"/>
      <c r="FV73" s="112"/>
      <c r="FW73" s="112"/>
      <c r="FX73" s="112"/>
      <c r="FY73" s="112"/>
      <c r="FZ73" s="112"/>
      <c r="GA73" s="112"/>
      <c r="GB73" s="112"/>
      <c r="GC73" s="112"/>
      <c r="GD73" s="112"/>
      <c r="GE73" s="112"/>
      <c r="GF73" s="112"/>
      <c r="GG73" s="112"/>
      <c r="GH73" s="112"/>
      <c r="GI73" s="112"/>
      <c r="GJ73" s="112"/>
      <c r="GK73" s="112"/>
      <c r="GL73" s="112"/>
      <c r="GM73" s="112"/>
      <c r="GN73" s="112"/>
      <c r="GO73" s="112"/>
      <c r="GP73" s="112"/>
      <c r="GQ73" s="112"/>
      <c r="GR73" s="112"/>
      <c r="GS73" s="112"/>
      <c r="GT73" s="112"/>
      <c r="GU73" s="112"/>
      <c r="GV73" s="112"/>
      <c r="GW73" s="112"/>
      <c r="GX73" s="112"/>
      <c r="GY73" s="112"/>
      <c r="GZ73" s="112"/>
      <c r="HA73" s="112"/>
      <c r="HB73" s="112"/>
      <c r="HC73" s="112"/>
      <c r="HD73" s="112"/>
      <c r="HE73" s="112"/>
      <c r="HF73" s="112"/>
      <c r="HG73" s="112"/>
      <c r="HH73" s="112"/>
      <c r="HI73" s="112"/>
      <c r="HJ73" s="112"/>
      <c r="HK73" s="112"/>
      <c r="HL73" s="112"/>
      <c r="HM73" s="112"/>
      <c r="HN73" s="112"/>
      <c r="HO73" s="112"/>
      <c r="HP73" s="112"/>
      <c r="HQ73" s="112"/>
      <c r="HR73" s="112"/>
      <c r="HS73" s="112"/>
      <c r="HT73" s="112"/>
      <c r="HU73" s="112"/>
      <c r="HV73" s="112"/>
      <c r="HW73" s="112"/>
      <c r="HX73" s="112"/>
      <c r="HY73" s="112"/>
      <c r="HZ73" s="112"/>
      <c r="IA73" s="112"/>
      <c r="IB73" s="112"/>
      <c r="IC73" s="112"/>
      <c r="ID73" s="112"/>
      <c r="IE73" s="112"/>
      <c r="IF73" s="112"/>
      <c r="IG73" s="112"/>
      <c r="IH73" s="112"/>
      <c r="II73" s="112"/>
      <c r="IJ73" s="112"/>
      <c r="IK73" s="112"/>
      <c r="IL73" s="112"/>
      <c r="IM73" s="112"/>
      <c r="IN73" s="112"/>
      <c r="IO73" s="112"/>
      <c r="IP73" s="112"/>
      <c r="IQ73" s="112"/>
      <c r="IR73" s="112"/>
      <c r="IS73" s="112"/>
      <c r="IT73" s="112"/>
      <c r="IU73" s="112"/>
    </row>
    <row r="74" spans="1:255" s="113" customFormat="1" ht="12" customHeight="1">
      <c r="A74" s="107"/>
      <c r="B74" s="108" t="s">
        <v>139</v>
      </c>
      <c r="C74" s="109" t="s">
        <v>26</v>
      </c>
      <c r="D74" s="109">
        <v>1</v>
      </c>
      <c r="E74" s="109" t="s">
        <v>136</v>
      </c>
      <c r="F74" s="110">
        <v>74000</v>
      </c>
      <c r="G74" s="111">
        <f t="shared" si="7"/>
        <v>74000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S74" s="112"/>
      <c r="FT74" s="112"/>
      <c r="FU74" s="112"/>
      <c r="FV74" s="112"/>
      <c r="FW74" s="112"/>
      <c r="FX74" s="112"/>
      <c r="FY74" s="112"/>
      <c r="FZ74" s="112"/>
      <c r="GA74" s="112"/>
      <c r="GB74" s="112"/>
      <c r="GC74" s="112"/>
      <c r="GD74" s="112"/>
      <c r="GE74" s="112"/>
      <c r="GF74" s="112"/>
      <c r="GG74" s="112"/>
      <c r="GH74" s="112"/>
      <c r="GI74" s="112"/>
      <c r="GJ74" s="112"/>
      <c r="GK74" s="112"/>
      <c r="GL74" s="112"/>
      <c r="GM74" s="112"/>
      <c r="GN74" s="112"/>
      <c r="GO74" s="112"/>
      <c r="GP74" s="112"/>
      <c r="GQ74" s="112"/>
      <c r="GR74" s="112"/>
      <c r="GS74" s="112"/>
      <c r="GT74" s="112"/>
      <c r="GU74" s="112"/>
      <c r="GV74" s="112"/>
      <c r="GW74" s="112"/>
      <c r="GX74" s="112"/>
      <c r="GY74" s="112"/>
      <c r="GZ74" s="112"/>
      <c r="HA74" s="112"/>
      <c r="HB74" s="112"/>
      <c r="HC74" s="112"/>
      <c r="HD74" s="112"/>
      <c r="HE74" s="112"/>
      <c r="HF74" s="112"/>
      <c r="HG74" s="112"/>
      <c r="HH74" s="112"/>
      <c r="HI74" s="112"/>
      <c r="HJ74" s="112"/>
      <c r="HK74" s="112"/>
      <c r="HL74" s="112"/>
      <c r="HM74" s="112"/>
      <c r="HN74" s="112"/>
      <c r="HO74" s="112"/>
      <c r="HP74" s="112"/>
      <c r="HQ74" s="112"/>
      <c r="HR74" s="112"/>
      <c r="HS74" s="112"/>
      <c r="HT74" s="112"/>
      <c r="HU74" s="112"/>
      <c r="HV74" s="112"/>
      <c r="HW74" s="112"/>
      <c r="HX74" s="112"/>
      <c r="HY74" s="112"/>
      <c r="HZ74" s="112"/>
      <c r="IA74" s="112"/>
      <c r="IB74" s="112"/>
      <c r="IC74" s="112"/>
      <c r="ID74" s="112"/>
      <c r="IE74" s="112"/>
      <c r="IF74" s="112"/>
      <c r="IG74" s="112"/>
      <c r="IH74" s="112"/>
      <c r="II74" s="112"/>
      <c r="IJ74" s="112"/>
      <c r="IK74" s="112"/>
      <c r="IL74" s="112"/>
      <c r="IM74" s="112"/>
      <c r="IN74" s="112"/>
      <c r="IO74" s="112"/>
      <c r="IP74" s="112"/>
      <c r="IQ74" s="112"/>
      <c r="IR74" s="112"/>
      <c r="IS74" s="112"/>
      <c r="IT74" s="112"/>
      <c r="IU74" s="112"/>
    </row>
    <row r="75" spans="1:255" ht="11.25" customHeight="1">
      <c r="B75" s="16" t="s">
        <v>27</v>
      </c>
      <c r="C75" s="17"/>
      <c r="D75" s="17"/>
      <c r="E75" s="17"/>
      <c r="F75" s="18"/>
      <c r="G75" s="19">
        <f>SUM(G44:G74)</f>
        <v>2478486</v>
      </c>
    </row>
    <row r="76" spans="1:255" ht="11.25" customHeight="1">
      <c r="B76" s="13"/>
      <c r="C76" s="14"/>
      <c r="D76" s="14"/>
      <c r="E76" s="20"/>
      <c r="F76" s="15"/>
      <c r="G76" s="15"/>
    </row>
    <row r="77" spans="1:255" ht="12" customHeight="1">
      <c r="A77" s="5"/>
      <c r="B77" s="85" t="s">
        <v>28</v>
      </c>
      <c r="C77" s="86"/>
      <c r="D77" s="87"/>
      <c r="E77" s="87"/>
      <c r="F77" s="88"/>
      <c r="G77" s="89"/>
    </row>
    <row r="78" spans="1:255" ht="24" customHeight="1">
      <c r="A78" s="5"/>
      <c r="B78" s="90" t="s">
        <v>29</v>
      </c>
      <c r="C78" s="91" t="s">
        <v>24</v>
      </c>
      <c r="D78" s="91" t="s">
        <v>25</v>
      </c>
      <c r="E78" s="90" t="s">
        <v>13</v>
      </c>
      <c r="F78" s="91" t="s">
        <v>14</v>
      </c>
      <c r="G78" s="90" t="s">
        <v>15</v>
      </c>
    </row>
    <row r="79" spans="1:255" s="113" customFormat="1" ht="12" customHeight="1">
      <c r="A79" s="107"/>
      <c r="B79" s="108" t="s">
        <v>147</v>
      </c>
      <c r="C79" s="109">
        <v>1</v>
      </c>
      <c r="D79" s="109">
        <v>1</v>
      </c>
      <c r="E79" s="109" t="s">
        <v>140</v>
      </c>
      <c r="F79" s="110">
        <v>800000</v>
      </c>
      <c r="G79" s="111">
        <f t="shared" ref="G79:G82" si="8">+F79*D79</f>
        <v>800000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S79" s="112"/>
      <c r="FT79" s="112"/>
      <c r="FU79" s="112"/>
      <c r="FV79" s="112"/>
      <c r="FW79" s="112"/>
      <c r="FX79" s="112"/>
      <c r="FY79" s="112"/>
      <c r="FZ79" s="112"/>
      <c r="GA79" s="112"/>
      <c r="GB79" s="112"/>
      <c r="GC79" s="112"/>
      <c r="GD79" s="112"/>
      <c r="GE79" s="112"/>
      <c r="GF79" s="112"/>
      <c r="GG79" s="112"/>
      <c r="GH79" s="112"/>
      <c r="GI79" s="112"/>
      <c r="GJ79" s="112"/>
      <c r="GK79" s="112"/>
      <c r="GL79" s="112"/>
      <c r="GM79" s="112"/>
      <c r="GN79" s="112"/>
      <c r="GO79" s="112"/>
      <c r="GP79" s="112"/>
      <c r="GQ79" s="112"/>
      <c r="GR79" s="112"/>
      <c r="GS79" s="112"/>
      <c r="GT79" s="112"/>
      <c r="GU79" s="112"/>
      <c r="GV79" s="112"/>
      <c r="GW79" s="112"/>
      <c r="GX79" s="112"/>
      <c r="GY79" s="112"/>
      <c r="GZ79" s="112"/>
      <c r="HA79" s="112"/>
      <c r="HB79" s="112"/>
      <c r="HC79" s="112"/>
      <c r="HD79" s="112"/>
      <c r="HE79" s="112"/>
      <c r="HF79" s="112"/>
      <c r="HG79" s="112"/>
      <c r="HH79" s="112"/>
      <c r="HI79" s="112"/>
      <c r="HJ79" s="112"/>
      <c r="HK79" s="112"/>
      <c r="HL79" s="112"/>
      <c r="HM79" s="112"/>
      <c r="HN79" s="112"/>
      <c r="HO79" s="112"/>
      <c r="HP79" s="112"/>
      <c r="HQ79" s="112"/>
      <c r="HR79" s="112"/>
      <c r="HS79" s="112"/>
      <c r="HT79" s="112"/>
      <c r="HU79" s="112"/>
      <c r="HV79" s="112"/>
      <c r="HW79" s="112"/>
      <c r="HX79" s="112"/>
      <c r="HY79" s="112"/>
      <c r="HZ79" s="112"/>
      <c r="IA79" s="112"/>
      <c r="IB79" s="112"/>
      <c r="IC79" s="112"/>
      <c r="ID79" s="112"/>
      <c r="IE79" s="112"/>
      <c r="IF79" s="112"/>
      <c r="IG79" s="112"/>
      <c r="IH79" s="112"/>
      <c r="II79" s="112"/>
      <c r="IJ79" s="112"/>
      <c r="IK79" s="112"/>
      <c r="IL79" s="112"/>
      <c r="IM79" s="112"/>
      <c r="IN79" s="112"/>
      <c r="IO79" s="112"/>
      <c r="IP79" s="112"/>
      <c r="IQ79" s="112"/>
      <c r="IR79" s="112"/>
      <c r="IS79" s="112"/>
      <c r="IT79" s="112"/>
      <c r="IU79" s="112"/>
    </row>
    <row r="80" spans="1:255" s="113" customFormat="1" ht="12" customHeight="1">
      <c r="A80" s="107"/>
      <c r="B80" s="108" t="s">
        <v>141</v>
      </c>
      <c r="C80" s="109" t="s">
        <v>142</v>
      </c>
      <c r="D80" s="109">
        <v>2300</v>
      </c>
      <c r="E80" s="109" t="s">
        <v>140</v>
      </c>
      <c r="F80" s="110">
        <v>148</v>
      </c>
      <c r="G80" s="111">
        <f t="shared" si="8"/>
        <v>340400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2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S80" s="112"/>
      <c r="FT80" s="112"/>
      <c r="FU80" s="112"/>
      <c r="FV80" s="112"/>
      <c r="FW80" s="112"/>
      <c r="FX80" s="112"/>
      <c r="FY80" s="112"/>
      <c r="FZ80" s="112"/>
      <c r="GA80" s="112"/>
      <c r="GB80" s="112"/>
      <c r="GC80" s="112"/>
      <c r="GD80" s="112"/>
      <c r="GE80" s="112"/>
      <c r="GF80" s="112"/>
      <c r="GG80" s="112"/>
      <c r="GH80" s="112"/>
      <c r="GI80" s="112"/>
      <c r="GJ80" s="112"/>
      <c r="GK80" s="112"/>
      <c r="GL80" s="112"/>
      <c r="GM80" s="112"/>
      <c r="GN80" s="112"/>
      <c r="GO80" s="112"/>
      <c r="GP80" s="112"/>
      <c r="GQ80" s="112"/>
      <c r="GR80" s="112"/>
      <c r="GS80" s="112"/>
      <c r="GT80" s="112"/>
      <c r="GU80" s="112"/>
      <c r="GV80" s="112"/>
      <c r="GW80" s="112"/>
      <c r="GX80" s="112"/>
      <c r="GY80" s="112"/>
      <c r="GZ80" s="112"/>
      <c r="HA80" s="112"/>
      <c r="HB80" s="112"/>
      <c r="HC80" s="112"/>
      <c r="HD80" s="112"/>
      <c r="HE80" s="112"/>
      <c r="HF80" s="112"/>
      <c r="HG80" s="112"/>
      <c r="HH80" s="112"/>
      <c r="HI80" s="112"/>
      <c r="HJ80" s="112"/>
      <c r="HK80" s="112"/>
      <c r="HL80" s="112"/>
      <c r="HM80" s="112"/>
      <c r="HN80" s="112"/>
      <c r="HO80" s="112"/>
      <c r="HP80" s="112"/>
      <c r="HQ80" s="112"/>
      <c r="HR80" s="112"/>
      <c r="HS80" s="112"/>
      <c r="HT80" s="112"/>
      <c r="HU80" s="112"/>
      <c r="HV80" s="112"/>
      <c r="HW80" s="112"/>
      <c r="HX80" s="112"/>
      <c r="HY80" s="112"/>
      <c r="HZ80" s="112"/>
      <c r="IA80" s="112"/>
      <c r="IB80" s="112"/>
      <c r="IC80" s="112"/>
      <c r="ID80" s="112"/>
      <c r="IE80" s="112"/>
      <c r="IF80" s="112"/>
      <c r="IG80" s="112"/>
      <c r="IH80" s="112"/>
      <c r="II80" s="112"/>
      <c r="IJ80" s="112"/>
      <c r="IK80" s="112"/>
      <c r="IL80" s="112"/>
      <c r="IM80" s="112"/>
      <c r="IN80" s="112"/>
      <c r="IO80" s="112"/>
      <c r="IP80" s="112"/>
      <c r="IQ80" s="112"/>
      <c r="IR80" s="112"/>
      <c r="IS80" s="112"/>
      <c r="IT80" s="112"/>
      <c r="IU80" s="112"/>
    </row>
    <row r="81" spans="1:255" s="113" customFormat="1" ht="12" customHeight="1">
      <c r="A81" s="107"/>
      <c r="B81" s="108" t="s">
        <v>143</v>
      </c>
      <c r="C81" s="109" t="s">
        <v>144</v>
      </c>
      <c r="D81" s="109">
        <v>1</v>
      </c>
      <c r="E81" s="109" t="s">
        <v>87</v>
      </c>
      <c r="F81" s="110">
        <v>150000</v>
      </c>
      <c r="G81" s="111">
        <f t="shared" si="8"/>
        <v>150000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S81" s="112"/>
      <c r="FT81" s="112"/>
      <c r="FU81" s="112"/>
      <c r="FV81" s="112"/>
      <c r="FW81" s="112"/>
      <c r="FX81" s="112"/>
      <c r="FY81" s="112"/>
      <c r="FZ81" s="112"/>
      <c r="GA81" s="112"/>
      <c r="GB81" s="112"/>
      <c r="GC81" s="112"/>
      <c r="GD81" s="112"/>
      <c r="GE81" s="112"/>
      <c r="GF81" s="112"/>
      <c r="GG81" s="112"/>
      <c r="GH81" s="112"/>
      <c r="GI81" s="112"/>
      <c r="GJ81" s="112"/>
      <c r="GK81" s="112"/>
      <c r="GL81" s="112"/>
      <c r="GM81" s="112"/>
      <c r="GN81" s="112"/>
      <c r="GO81" s="112"/>
      <c r="GP81" s="112"/>
      <c r="GQ81" s="112"/>
      <c r="GR81" s="112"/>
      <c r="GS81" s="112"/>
      <c r="GT81" s="112"/>
      <c r="GU81" s="112"/>
      <c r="GV81" s="112"/>
      <c r="GW81" s="112"/>
      <c r="GX81" s="112"/>
      <c r="GY81" s="112"/>
      <c r="GZ81" s="112"/>
      <c r="HA81" s="112"/>
      <c r="HB81" s="112"/>
      <c r="HC81" s="112"/>
      <c r="HD81" s="112"/>
      <c r="HE81" s="112"/>
      <c r="HF81" s="112"/>
      <c r="HG81" s="112"/>
      <c r="HH81" s="112"/>
      <c r="HI81" s="112"/>
      <c r="HJ81" s="112"/>
      <c r="HK81" s="112"/>
      <c r="HL81" s="112"/>
      <c r="HM81" s="112"/>
      <c r="HN81" s="112"/>
      <c r="HO81" s="112"/>
      <c r="HP81" s="112"/>
      <c r="HQ81" s="112"/>
      <c r="HR81" s="112"/>
      <c r="HS81" s="112"/>
      <c r="HT81" s="112"/>
      <c r="HU81" s="112"/>
      <c r="HV81" s="112"/>
      <c r="HW81" s="112"/>
      <c r="HX81" s="112"/>
      <c r="HY81" s="112"/>
      <c r="HZ81" s="112"/>
      <c r="IA81" s="112"/>
      <c r="IB81" s="112"/>
      <c r="IC81" s="112"/>
      <c r="ID81" s="112"/>
      <c r="IE81" s="112"/>
      <c r="IF81" s="112"/>
      <c r="IG81" s="112"/>
      <c r="IH81" s="112"/>
      <c r="II81" s="112"/>
      <c r="IJ81" s="112"/>
      <c r="IK81" s="112"/>
      <c r="IL81" s="112"/>
      <c r="IM81" s="112"/>
      <c r="IN81" s="112"/>
      <c r="IO81" s="112"/>
      <c r="IP81" s="112"/>
      <c r="IQ81" s="112"/>
      <c r="IR81" s="112"/>
      <c r="IS81" s="112"/>
      <c r="IT81" s="112"/>
      <c r="IU81" s="112"/>
    </row>
    <row r="82" spans="1:255" s="113" customFormat="1" ht="12" customHeight="1">
      <c r="A82" s="107"/>
      <c r="B82" s="108" t="s">
        <v>145</v>
      </c>
      <c r="C82" s="109" t="s">
        <v>144</v>
      </c>
      <c r="D82" s="109">
        <v>1</v>
      </c>
      <c r="E82" s="109" t="s">
        <v>87</v>
      </c>
      <c r="F82" s="110">
        <v>80000</v>
      </c>
      <c r="G82" s="111">
        <f t="shared" si="8"/>
        <v>80000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S82" s="112"/>
      <c r="FT82" s="112"/>
      <c r="FU82" s="112"/>
      <c r="FV82" s="112"/>
      <c r="FW82" s="112"/>
      <c r="FX82" s="112"/>
      <c r="FY82" s="112"/>
      <c r="FZ82" s="112"/>
      <c r="GA82" s="112"/>
      <c r="GB82" s="112"/>
      <c r="GC82" s="112"/>
      <c r="GD82" s="112"/>
      <c r="GE82" s="112"/>
      <c r="GF82" s="112"/>
      <c r="GG82" s="112"/>
      <c r="GH82" s="112"/>
      <c r="GI82" s="112"/>
      <c r="GJ82" s="112"/>
      <c r="GK82" s="112"/>
      <c r="GL82" s="112"/>
      <c r="GM82" s="112"/>
      <c r="GN82" s="112"/>
      <c r="GO82" s="112"/>
      <c r="GP82" s="112"/>
      <c r="GQ82" s="112"/>
      <c r="GR82" s="112"/>
      <c r="GS82" s="112"/>
      <c r="GT82" s="112"/>
      <c r="GU82" s="112"/>
      <c r="GV82" s="112"/>
      <c r="GW82" s="112"/>
      <c r="GX82" s="112"/>
      <c r="GY82" s="112"/>
      <c r="GZ82" s="112"/>
      <c r="HA82" s="112"/>
      <c r="HB82" s="112"/>
      <c r="HC82" s="112"/>
      <c r="HD82" s="112"/>
      <c r="HE82" s="112"/>
      <c r="HF82" s="112"/>
      <c r="HG82" s="112"/>
      <c r="HH82" s="112"/>
      <c r="HI82" s="112"/>
      <c r="HJ82" s="112"/>
      <c r="HK82" s="112"/>
      <c r="HL82" s="112"/>
      <c r="HM82" s="112"/>
      <c r="HN82" s="112"/>
      <c r="HO82" s="112"/>
      <c r="HP82" s="112"/>
      <c r="HQ82" s="112"/>
      <c r="HR82" s="112"/>
      <c r="HS82" s="112"/>
      <c r="HT82" s="112"/>
      <c r="HU82" s="112"/>
      <c r="HV82" s="112"/>
      <c r="HW82" s="112"/>
      <c r="HX82" s="112"/>
      <c r="HY82" s="112"/>
      <c r="HZ82" s="112"/>
      <c r="IA82" s="112"/>
      <c r="IB82" s="112"/>
      <c r="IC82" s="112"/>
      <c r="ID82" s="112"/>
      <c r="IE82" s="112"/>
      <c r="IF82" s="112"/>
      <c r="IG82" s="112"/>
      <c r="IH82" s="112"/>
      <c r="II82" s="112"/>
      <c r="IJ82" s="112"/>
      <c r="IK82" s="112"/>
      <c r="IL82" s="112"/>
      <c r="IM82" s="112"/>
      <c r="IN82" s="112"/>
      <c r="IO82" s="112"/>
      <c r="IP82" s="112"/>
      <c r="IQ82" s="112"/>
      <c r="IR82" s="112"/>
      <c r="IS82" s="112"/>
      <c r="IT82" s="112"/>
      <c r="IU82" s="112"/>
    </row>
    <row r="83" spans="1:255" s="113" customFormat="1" ht="12" customHeight="1">
      <c r="A83" s="107"/>
      <c r="B83" s="108" t="s">
        <v>146</v>
      </c>
      <c r="C83" s="109" t="s">
        <v>148</v>
      </c>
      <c r="D83" s="109">
        <v>20</v>
      </c>
      <c r="E83" s="109" t="s">
        <v>87</v>
      </c>
      <c r="F83" s="110">
        <v>10000</v>
      </c>
      <c r="G83" s="111">
        <f>+F83*D83</f>
        <v>200000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S83" s="112"/>
      <c r="FT83" s="112"/>
      <c r="FU83" s="112"/>
      <c r="FV83" s="112"/>
      <c r="FW83" s="112"/>
      <c r="FX83" s="112"/>
      <c r="FY83" s="112"/>
      <c r="FZ83" s="112"/>
      <c r="GA83" s="112"/>
      <c r="GB83" s="112"/>
      <c r="GC83" s="112"/>
      <c r="GD83" s="112"/>
      <c r="GE83" s="112"/>
      <c r="GF83" s="112"/>
      <c r="GG83" s="112"/>
      <c r="GH83" s="112"/>
      <c r="GI83" s="112"/>
      <c r="GJ83" s="112"/>
      <c r="GK83" s="112"/>
      <c r="GL83" s="112"/>
      <c r="GM83" s="112"/>
      <c r="GN83" s="112"/>
      <c r="GO83" s="112"/>
      <c r="GP83" s="112"/>
      <c r="GQ83" s="112"/>
      <c r="GR83" s="112"/>
      <c r="GS83" s="112"/>
      <c r="GT83" s="112"/>
      <c r="GU83" s="112"/>
      <c r="GV83" s="112"/>
      <c r="GW83" s="112"/>
      <c r="GX83" s="112"/>
      <c r="GY83" s="112"/>
      <c r="GZ83" s="112"/>
      <c r="HA83" s="112"/>
      <c r="HB83" s="112"/>
      <c r="HC83" s="112"/>
      <c r="HD83" s="112"/>
      <c r="HE83" s="112"/>
      <c r="HF83" s="112"/>
      <c r="HG83" s="112"/>
      <c r="HH83" s="112"/>
      <c r="HI83" s="112"/>
      <c r="HJ83" s="112"/>
      <c r="HK83" s="112"/>
      <c r="HL83" s="112"/>
      <c r="HM83" s="112"/>
      <c r="HN83" s="112"/>
      <c r="HO83" s="112"/>
      <c r="HP83" s="112"/>
      <c r="HQ83" s="112"/>
      <c r="HR83" s="112"/>
      <c r="HS83" s="112"/>
      <c r="HT83" s="112"/>
      <c r="HU83" s="112"/>
      <c r="HV83" s="112"/>
      <c r="HW83" s="112"/>
      <c r="HX83" s="112"/>
      <c r="HY83" s="112"/>
      <c r="HZ83" s="112"/>
      <c r="IA83" s="112"/>
      <c r="IB83" s="112"/>
      <c r="IC83" s="112"/>
      <c r="ID83" s="112"/>
      <c r="IE83" s="112"/>
      <c r="IF83" s="112"/>
      <c r="IG83" s="112"/>
      <c r="IH83" s="112"/>
      <c r="II83" s="112"/>
      <c r="IJ83" s="112"/>
      <c r="IK83" s="112"/>
      <c r="IL83" s="112"/>
      <c r="IM83" s="112"/>
      <c r="IN83" s="112"/>
      <c r="IO83" s="112"/>
      <c r="IP83" s="112"/>
      <c r="IQ83" s="112"/>
      <c r="IR83" s="112"/>
      <c r="IS83" s="112"/>
      <c r="IT83" s="112"/>
      <c r="IU83" s="112"/>
    </row>
    <row r="84" spans="1:255" ht="11.25" customHeight="1">
      <c r="B84" s="16" t="s">
        <v>30</v>
      </c>
      <c r="C84" s="17"/>
      <c r="D84" s="17"/>
      <c r="E84" s="17"/>
      <c r="F84" s="18"/>
      <c r="G84" s="19">
        <f>SUM(G79:G83)</f>
        <v>1570400</v>
      </c>
    </row>
    <row r="85" spans="1:255" ht="11.25" customHeight="1">
      <c r="B85" s="36"/>
      <c r="C85" s="36"/>
      <c r="D85" s="36"/>
      <c r="E85" s="36"/>
      <c r="F85" s="37"/>
      <c r="G85" s="37"/>
    </row>
    <row r="86" spans="1:255" ht="11.25" customHeight="1">
      <c r="B86" s="38" t="s">
        <v>31</v>
      </c>
      <c r="C86" s="39"/>
      <c r="D86" s="39"/>
      <c r="E86" s="39"/>
      <c r="F86" s="39"/>
      <c r="G86" s="40">
        <f>G30+G35+G40+G75+G84</f>
        <v>13028886</v>
      </c>
    </row>
    <row r="87" spans="1:255" ht="11.25" customHeight="1">
      <c r="B87" s="41" t="s">
        <v>32</v>
      </c>
      <c r="C87" s="22"/>
      <c r="D87" s="22"/>
      <c r="E87" s="22"/>
      <c r="F87" s="22"/>
      <c r="G87" s="42">
        <f>G86*0.05</f>
        <v>651444.30000000005</v>
      </c>
    </row>
    <row r="88" spans="1:255" ht="11.25" customHeight="1">
      <c r="B88" s="43" t="s">
        <v>33</v>
      </c>
      <c r="C88" s="21"/>
      <c r="D88" s="21"/>
      <c r="E88" s="21"/>
      <c r="F88" s="21"/>
      <c r="G88" s="44">
        <f>G87+G86</f>
        <v>13680330.300000001</v>
      </c>
    </row>
    <row r="89" spans="1:255" ht="11.25" customHeight="1">
      <c r="B89" s="41" t="s">
        <v>34</v>
      </c>
      <c r="C89" s="22"/>
      <c r="D89" s="22"/>
      <c r="E89" s="22"/>
      <c r="F89" s="22"/>
      <c r="G89" s="42">
        <f>G12</f>
        <v>20700000</v>
      </c>
    </row>
    <row r="90" spans="1:255" ht="11.25" customHeight="1">
      <c r="B90" s="45" t="s">
        <v>35</v>
      </c>
      <c r="C90" s="46"/>
      <c r="D90" s="46"/>
      <c r="E90" s="46"/>
      <c r="F90" s="46"/>
      <c r="G90" s="47">
        <f>G89-G88</f>
        <v>7019669.6999999993</v>
      </c>
    </row>
    <row r="91" spans="1:255" ht="11.25" customHeight="1">
      <c r="B91" s="34" t="s">
        <v>36</v>
      </c>
      <c r="C91" s="35"/>
      <c r="D91" s="35"/>
      <c r="E91" s="35"/>
      <c r="F91" s="35"/>
      <c r="G91" s="30"/>
    </row>
    <row r="92" spans="1:255" ht="11.25" customHeight="1" thickBot="1">
      <c r="B92" s="48"/>
      <c r="C92" s="35"/>
      <c r="D92" s="35"/>
      <c r="E92" s="35"/>
      <c r="F92" s="35"/>
      <c r="G92" s="30"/>
    </row>
    <row r="93" spans="1:255" s="99" customFormat="1" ht="12" customHeight="1">
      <c r="A93" s="96"/>
      <c r="B93" s="60" t="s">
        <v>37</v>
      </c>
      <c r="C93" s="97"/>
      <c r="D93" s="97"/>
      <c r="E93" s="97"/>
      <c r="F93" s="97"/>
      <c r="G93" s="98"/>
    </row>
    <row r="94" spans="1:255" s="99" customFormat="1" ht="12" customHeight="1">
      <c r="A94" s="96"/>
      <c r="B94" s="61" t="s">
        <v>38</v>
      </c>
      <c r="C94" s="100"/>
      <c r="D94" s="100"/>
      <c r="E94" s="100"/>
      <c r="F94" s="100"/>
      <c r="G94" s="101"/>
    </row>
    <row r="95" spans="1:255" s="99" customFormat="1" ht="12" customHeight="1">
      <c r="B95" s="61" t="s">
        <v>58</v>
      </c>
      <c r="C95" s="100"/>
      <c r="D95" s="100"/>
      <c r="E95" s="100"/>
      <c r="F95" s="100"/>
      <c r="G95" s="101"/>
    </row>
    <row r="96" spans="1:255" s="99" customFormat="1" ht="12" customHeight="1">
      <c r="B96" s="61" t="s">
        <v>149</v>
      </c>
      <c r="C96" s="100"/>
      <c r="D96" s="100"/>
      <c r="E96" s="100"/>
      <c r="F96" s="100"/>
      <c r="G96" s="101"/>
    </row>
    <row r="97" spans="1:255" s="99" customFormat="1" ht="12" customHeight="1">
      <c r="B97" s="61" t="s">
        <v>39</v>
      </c>
      <c r="C97" s="100"/>
      <c r="D97" s="100"/>
      <c r="E97" s="100"/>
      <c r="F97" s="100"/>
      <c r="G97" s="101"/>
    </row>
    <row r="98" spans="1:255" s="99" customFormat="1" ht="12" customHeight="1">
      <c r="B98" s="61" t="s">
        <v>40</v>
      </c>
      <c r="C98" s="100"/>
      <c r="D98" s="100"/>
      <c r="E98" s="100"/>
      <c r="F98" s="100"/>
      <c r="G98" s="101"/>
    </row>
    <row r="99" spans="1:255" s="99" customFormat="1" ht="12" customHeight="1" thickBot="1">
      <c r="B99" s="62" t="s">
        <v>41</v>
      </c>
      <c r="C99" s="102"/>
      <c r="D99" s="102"/>
      <c r="E99" s="102"/>
      <c r="F99" s="102"/>
      <c r="G99" s="103"/>
    </row>
    <row r="100" spans="1:255" s="106" customFormat="1" ht="9">
      <c r="A100" s="104"/>
      <c r="B100" s="58"/>
      <c r="C100" s="32"/>
      <c r="D100" s="32"/>
      <c r="E100" s="32"/>
      <c r="F100" s="32"/>
      <c r="G100" s="105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4"/>
      <c r="GF100" s="104"/>
      <c r="GG100" s="104"/>
      <c r="GH100" s="104"/>
      <c r="GI100" s="104"/>
      <c r="GJ100" s="104"/>
      <c r="GK100" s="104"/>
      <c r="GL100" s="104"/>
      <c r="GM100" s="104"/>
      <c r="GN100" s="104"/>
      <c r="GO100" s="104"/>
      <c r="GP100" s="104"/>
      <c r="GQ100" s="104"/>
      <c r="GR100" s="104"/>
      <c r="GS100" s="104"/>
      <c r="GT100" s="104"/>
      <c r="GU100" s="104"/>
      <c r="GV100" s="104"/>
      <c r="GW100" s="104"/>
      <c r="GX100" s="104"/>
      <c r="GY100" s="104"/>
      <c r="GZ100" s="104"/>
      <c r="HA100" s="104"/>
      <c r="HB100" s="104"/>
      <c r="HC100" s="104"/>
      <c r="HD100" s="104"/>
      <c r="HE100" s="104"/>
      <c r="HF100" s="104"/>
      <c r="HG100" s="104"/>
      <c r="HH100" s="104"/>
      <c r="HI100" s="104"/>
      <c r="HJ100" s="104"/>
      <c r="HK100" s="104"/>
      <c r="HL100" s="104"/>
      <c r="HM100" s="104"/>
      <c r="HN100" s="104"/>
      <c r="HO100" s="104"/>
      <c r="HP100" s="104"/>
      <c r="HQ100" s="104"/>
      <c r="HR100" s="104"/>
      <c r="HS100" s="104"/>
      <c r="HT100" s="104"/>
      <c r="HU100" s="104"/>
      <c r="HV100" s="104"/>
      <c r="HW100" s="104"/>
      <c r="HX100" s="104"/>
      <c r="HY100" s="104"/>
      <c r="HZ100" s="104"/>
      <c r="IA100" s="104"/>
      <c r="IB100" s="104"/>
      <c r="IC100" s="104"/>
      <c r="ID100" s="104"/>
      <c r="IE100" s="104"/>
      <c r="IF100" s="104"/>
      <c r="IG100" s="104"/>
      <c r="IH100" s="104"/>
      <c r="II100" s="104"/>
      <c r="IJ100" s="104"/>
      <c r="IK100" s="104"/>
      <c r="IL100" s="104"/>
      <c r="IM100" s="104"/>
      <c r="IN100" s="104"/>
      <c r="IO100" s="104"/>
      <c r="IP100" s="104"/>
      <c r="IQ100" s="104"/>
      <c r="IR100" s="104"/>
      <c r="IS100" s="104"/>
      <c r="IT100" s="104"/>
      <c r="IU100" s="104"/>
    </row>
    <row r="101" spans="1:255" ht="11.25" customHeight="1" thickBot="1">
      <c r="B101" s="125" t="s">
        <v>42</v>
      </c>
      <c r="C101" s="126"/>
      <c r="D101" s="57"/>
      <c r="E101" s="23"/>
      <c r="F101" s="23"/>
      <c r="G101" s="30"/>
    </row>
    <row r="102" spans="1:255" ht="11.25" customHeight="1">
      <c r="B102" s="50" t="s">
        <v>29</v>
      </c>
      <c r="C102" s="24" t="s">
        <v>43</v>
      </c>
      <c r="D102" s="51" t="s">
        <v>44</v>
      </c>
      <c r="E102" s="23"/>
      <c r="F102" s="23"/>
      <c r="G102" s="30"/>
    </row>
    <row r="103" spans="1:255" ht="11.25" customHeight="1">
      <c r="B103" s="52" t="s">
        <v>45</v>
      </c>
      <c r="C103" s="25">
        <f>+G30</f>
        <v>8980000</v>
      </c>
      <c r="D103" s="53">
        <f>(C103/C109)</f>
        <v>0.65641689952471394</v>
      </c>
      <c r="E103" s="23"/>
      <c r="F103" s="23"/>
      <c r="G103" s="30"/>
    </row>
    <row r="104" spans="1:255" ht="11.25" customHeight="1">
      <c r="B104" s="52" t="s">
        <v>46</v>
      </c>
      <c r="C104" s="26">
        <v>0</v>
      </c>
      <c r="D104" s="53">
        <v>0</v>
      </c>
      <c r="E104" s="23"/>
      <c r="F104" s="23"/>
      <c r="G104" s="30"/>
    </row>
    <row r="105" spans="1:255" ht="11.25" customHeight="1">
      <c r="B105" s="52" t="s">
        <v>47</v>
      </c>
      <c r="C105" s="25">
        <f>+G40</f>
        <v>0</v>
      </c>
      <c r="D105" s="53">
        <f>(C105/C109)</f>
        <v>0</v>
      </c>
      <c r="E105" s="23"/>
      <c r="F105" s="23"/>
      <c r="G105" s="30"/>
    </row>
    <row r="106" spans="1:255" ht="11.25" customHeight="1">
      <c r="B106" s="52" t="s">
        <v>23</v>
      </c>
      <c r="C106" s="25">
        <f>+G75</f>
        <v>2478486</v>
      </c>
      <c r="D106" s="53">
        <f>(C106/C109)</f>
        <v>0.18117150285472272</v>
      </c>
      <c r="E106" s="23"/>
      <c r="F106" s="23"/>
      <c r="G106" s="30"/>
    </row>
    <row r="107" spans="1:255" ht="11.25" customHeight="1">
      <c r="B107" s="52" t="s">
        <v>48</v>
      </c>
      <c r="C107" s="27">
        <f>+G84</f>
        <v>1570400</v>
      </c>
      <c r="D107" s="53">
        <f>(C107/C109)</f>
        <v>0.11479255000151567</v>
      </c>
      <c r="E107" s="29"/>
      <c r="F107" s="29"/>
      <c r="G107" s="30"/>
    </row>
    <row r="108" spans="1:255" ht="11.25" customHeight="1">
      <c r="B108" s="52" t="s">
        <v>49</v>
      </c>
      <c r="C108" s="27">
        <f>+G87</f>
        <v>651444.30000000005</v>
      </c>
      <c r="D108" s="53">
        <f>(C108/C109)</f>
        <v>4.7619047619047616E-2</v>
      </c>
      <c r="E108" s="29"/>
      <c r="F108" s="29"/>
      <c r="G108" s="30"/>
    </row>
    <row r="109" spans="1:255" ht="11.25" customHeight="1" thickBot="1">
      <c r="B109" s="54" t="s">
        <v>50</v>
      </c>
      <c r="C109" s="55">
        <f>SUM(C103:C108)</f>
        <v>13680330.300000001</v>
      </c>
      <c r="D109" s="56">
        <f>SUM(D103:D108)</f>
        <v>1</v>
      </c>
      <c r="E109" s="29"/>
      <c r="F109" s="29"/>
      <c r="G109" s="30"/>
    </row>
    <row r="110" spans="1:255" ht="11.25" customHeight="1">
      <c r="B110" s="48"/>
      <c r="C110" s="35"/>
      <c r="D110" s="35"/>
      <c r="E110" s="35"/>
      <c r="F110" s="35"/>
      <c r="G110" s="30"/>
    </row>
    <row r="111" spans="1:255" ht="11.25" customHeight="1">
      <c r="B111" s="49"/>
      <c r="C111" s="35"/>
      <c r="D111" s="35"/>
      <c r="E111" s="35"/>
      <c r="F111" s="35"/>
      <c r="G111" s="30"/>
    </row>
    <row r="112" spans="1:255" ht="11.25" customHeight="1" thickBot="1">
      <c r="B112" s="64"/>
      <c r="C112" s="65" t="s">
        <v>59</v>
      </c>
      <c r="D112" s="66"/>
      <c r="E112" s="67"/>
      <c r="F112" s="28"/>
      <c r="G112" s="30"/>
    </row>
    <row r="113" spans="2:7" ht="11.25" customHeight="1">
      <c r="B113" s="68" t="s">
        <v>55</v>
      </c>
      <c r="C113" s="123">
        <v>10500</v>
      </c>
      <c r="D113" s="123">
        <v>11500</v>
      </c>
      <c r="E113" s="124">
        <v>12500</v>
      </c>
      <c r="F113" s="63"/>
      <c r="G113" s="31"/>
    </row>
    <row r="114" spans="2:7" ht="11.25" customHeight="1" thickBot="1">
      <c r="B114" s="54" t="s">
        <v>60</v>
      </c>
      <c r="C114" s="74">
        <f>(G88/C113)</f>
        <v>1302.8886</v>
      </c>
      <c r="D114" s="74">
        <f>(G88/D113)</f>
        <v>1189.5939391304348</v>
      </c>
      <c r="E114" s="75">
        <f>(G88/E113)</f>
        <v>1094.426424</v>
      </c>
      <c r="F114" s="63"/>
      <c r="G114" s="31"/>
    </row>
    <row r="115" spans="2:7" ht="11.25" customHeight="1">
      <c r="B115" s="59" t="s">
        <v>51</v>
      </c>
      <c r="C115" s="32"/>
      <c r="D115" s="32"/>
      <c r="E115" s="32"/>
      <c r="F115" s="32"/>
      <c r="G115" s="32"/>
    </row>
  </sheetData>
  <mergeCells count="9">
    <mergeCell ref="B101:C10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2023-02-07T12:09:26Z</dcterms:modified>
</cp:coreProperties>
</file>