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DO\"/>
    </mc:Choice>
  </mc:AlternateContent>
  <bookViews>
    <workbookView xWindow="0" yWindow="495" windowWidth="28800" windowHeight="17505"/>
  </bookViews>
  <sheets>
    <sheet name="BOVINOS CARNE" sheetId="1" r:id="rId1"/>
  </sheets>
  <calcPr calcId="162913"/>
</workbook>
</file>

<file path=xl/calcChain.xml><?xml version="1.0" encoding="utf-8"?>
<calcChain xmlns="http://schemas.openxmlformats.org/spreadsheetml/2006/main">
  <c r="G40" i="1" l="1"/>
  <c r="G35" i="1"/>
  <c r="G51" i="1" l="1"/>
  <c r="G53" i="1"/>
  <c r="G52" i="1"/>
  <c r="G54" i="1"/>
  <c r="G55" i="1"/>
  <c r="G56" i="1"/>
  <c r="G57" i="1"/>
  <c r="G50" i="1"/>
  <c r="G58" i="1" s="1"/>
  <c r="G11" i="1" l="1"/>
  <c r="G23" i="1" l="1"/>
  <c r="G67" i="1"/>
  <c r="C90" i="1" l="1"/>
  <c r="G45" i="1" l="1"/>
  <c r="G66" i="1"/>
  <c r="G65" i="1"/>
  <c r="G64" i="1"/>
  <c r="G63" i="1"/>
  <c r="G62" i="1"/>
  <c r="G34" i="1"/>
  <c r="G33" i="1"/>
  <c r="G32" i="1"/>
  <c r="G31" i="1"/>
  <c r="G30" i="1"/>
  <c r="G29" i="1"/>
  <c r="G28" i="1"/>
  <c r="G27" i="1"/>
  <c r="G26" i="1"/>
  <c r="G25" i="1"/>
  <c r="G24" i="1"/>
  <c r="G22" i="1"/>
  <c r="G21" i="1"/>
  <c r="G20" i="1"/>
  <c r="G68" i="1" l="1"/>
  <c r="C93" i="1" s="1"/>
  <c r="C89" i="1" l="1"/>
  <c r="G44" i="1"/>
  <c r="G73" i="1"/>
  <c r="C92" i="1" l="1"/>
  <c r="G46" i="1"/>
  <c r="G70" i="1" s="1"/>
  <c r="C91" i="1" l="1"/>
  <c r="G71" i="1"/>
  <c r="G72" i="1" l="1"/>
  <c r="G74" i="1" s="1"/>
  <c r="C94" i="1"/>
  <c r="E100" i="1" l="1"/>
  <c r="C100" i="1"/>
  <c r="D100" i="1"/>
  <c r="C95" i="1"/>
  <c r="D92" i="1" l="1"/>
  <c r="D93" i="1"/>
  <c r="D89" i="1"/>
  <c r="D91" i="1"/>
  <c r="D94" i="1"/>
  <c r="D95" i="1" l="1"/>
</calcChain>
</file>

<file path=xl/sharedStrings.xml><?xml version="1.0" encoding="utf-8"?>
<sst xmlns="http://schemas.openxmlformats.org/spreadsheetml/2006/main" count="194" uniqueCount="132">
  <si>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</si>
  <si>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</si>
  <si>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</si>
  <si>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</si>
  <si>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</si>
  <si>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</si>
  <si>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</si>
  <si>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</si>
  <si>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</si>
  <si>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</si>
  <si>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</si>
  <si>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</si>
  <si>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</si>
  <si>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</si>
  <si>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</si>
  <si>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</si>
  <si>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</si>
  <si>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</si>
  <si>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</si>
  <si>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</si>
  <si>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</si>
  <si>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</si>
  <si>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</si>
  <si>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</si>
  <si>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</si>
  <si>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</si>
  <si>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Septiembre-Octubre</t>
  </si>
  <si>
    <t>Marzo-Abril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</si>
  <si>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</si>
  <si>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</si>
  <si>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</si>
  <si>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</si>
  <si>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</si>
  <si>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</si>
  <si>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</si>
  <si>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</si>
  <si>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</si>
  <si>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</si>
  <si>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</si>
  <si>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</si>
  <si>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</si>
  <si>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</si>
  <si>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</si>
  <si>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</si>
  <si>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</si>
  <si>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</si>
  <si>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</si>
  <si>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</si>
  <si>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</si>
  <si>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</si>
  <si>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</si>
  <si>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</si>
  <si>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</si>
  <si>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</si>
  <si>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</si>
  <si>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Doñihue</t>
  </si>
  <si>
    <t>FECHA DE VENTA</t>
  </si>
  <si>
    <t>Monitoreo sanidad del rebaño</t>
  </si>
  <si>
    <t>Enero-Diciembre</t>
  </si>
  <si>
    <t>Areteo con DIIO</t>
  </si>
  <si>
    <t>Alimentación</t>
  </si>
  <si>
    <t>Desparasitación</t>
  </si>
  <si>
    <t>Marzo-Septiembre</t>
  </si>
  <si>
    <t>Vacunación</t>
  </si>
  <si>
    <t>Marzo-agosto</t>
  </si>
  <si>
    <t>Destete</t>
  </si>
  <si>
    <t>Pesaje de animales</t>
  </si>
  <si>
    <t>Registros</t>
  </si>
  <si>
    <t>Marzo-Febrero</t>
  </si>
  <si>
    <t>Evaluación de toros</t>
  </si>
  <si>
    <t>Agosto</t>
  </si>
  <si>
    <t>Inseminación artificial</t>
  </si>
  <si>
    <t>Octubre-Diciembre</t>
  </si>
  <si>
    <t>Encaste</t>
  </si>
  <si>
    <t>Selección y desecho</t>
  </si>
  <si>
    <t>Octubre-Septiembre</t>
  </si>
  <si>
    <t>Detección preñez</t>
  </si>
  <si>
    <t>ml</t>
  </si>
  <si>
    <t>Marzo - Septiembre</t>
  </si>
  <si>
    <t>Vacunas</t>
  </si>
  <si>
    <t>Marzo - Agosto</t>
  </si>
  <si>
    <t>Alimentación con heno</t>
  </si>
  <si>
    <t>Arriendo de talaje</t>
  </si>
  <si>
    <t>Medicamentos emergencias</t>
  </si>
  <si>
    <t>Enero - Diciembre</t>
  </si>
  <si>
    <t>ha</t>
  </si>
  <si>
    <t>Traslados internos</t>
  </si>
  <si>
    <t>Agosto - Noviembre</t>
  </si>
  <si>
    <t>Servicio de análisis parasitario</t>
  </si>
  <si>
    <t>Marzo - Junio - Septiembre</t>
  </si>
  <si>
    <t>Anual</t>
  </si>
  <si>
    <t>Fletes</t>
  </si>
  <si>
    <t>Limpieza de guanos</t>
  </si>
  <si>
    <t>Octubre</t>
  </si>
  <si>
    <t>N/A</t>
  </si>
  <si>
    <t>PRECIO ESPERADO ($/kilo) gordo 500 kg</t>
  </si>
  <si>
    <t>Enero - Agosto</t>
  </si>
  <si>
    <t>u/a</t>
  </si>
  <si>
    <t>Evaluación de condición corporal</t>
  </si>
  <si>
    <t>Evaluación hembras para encaste</t>
  </si>
  <si>
    <t>$/rebaño de 15 animales</t>
  </si>
  <si>
    <t>Enfermedades/Sequia</t>
  </si>
  <si>
    <t>Entrada a feria</t>
  </si>
  <si>
    <t>Septiembre</t>
  </si>
  <si>
    <t>Venta en feria</t>
  </si>
  <si>
    <t xml:space="preserve"> </t>
  </si>
  <si>
    <t>El consumo de alimento esta considerado por el 3% del peso vivo (500 kilos)</t>
  </si>
  <si>
    <t>Clavel</t>
  </si>
  <si>
    <t>Mayo</t>
  </si>
  <si>
    <t>ESCENARIOS COSTO UNITARIO  ($/kg)</t>
  </si>
  <si>
    <t>Rendimiento (kg)</t>
  </si>
  <si>
    <t>Costo unitario ( kg animal)</t>
  </si>
  <si>
    <t>Alimentación con subproductos (7)</t>
  </si>
  <si>
    <t>Praderas suplementaria</t>
  </si>
  <si>
    <t>RENDIMIENTO ( kg/ rebaño 15 Vientres)</t>
  </si>
  <si>
    <t>COSTOS DIRECTOS DE PRODUCCIÓN REBAÑO 15 ANIMALES (INCLUYE IVA)</t>
  </si>
  <si>
    <t xml:space="preserve">Septiembre </t>
  </si>
  <si>
    <t>Todas</t>
  </si>
  <si>
    <t>Enero</t>
  </si>
  <si>
    <t>u</t>
  </si>
  <si>
    <t>Microdest Plus (Antiparasitario)</t>
  </si>
  <si>
    <t>Dosis</t>
  </si>
  <si>
    <t>Coforta (Vitamina Bovina)</t>
  </si>
  <si>
    <t>Zeetag FDX (DIIO Aretes)</t>
  </si>
  <si>
    <t>Transporte de Insumos</t>
  </si>
  <si>
    <t>2.  Precio de Insumos corresponde a  precios  colocados en el predio.</t>
  </si>
  <si>
    <t>3. Precio esperado por ventas corresponde a precio transado en ferias ganaderas.</t>
  </si>
  <si>
    <t>4. Los insumos aplicados (tipo y dosis) son referenciales y deben correspoder al territorio en particular.</t>
  </si>
  <si>
    <t>5. El costo de la maquinaria incluye costo del operador, combustible y  arriendo de la maquinaria propiamente tal.</t>
  </si>
  <si>
    <t>6. El  costo de la mano de obra incluye impuestos e  imposiciones.</t>
  </si>
  <si>
    <t>7. Alimentación de subproductos a base de pelon de almendro, harinilla, afrecho, entre otras.</t>
  </si>
  <si>
    <t>BOVINOS CARNE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</si>
</sst>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_-* #,##0.00\ _€_-;\-* #,##0.00\ _€_-;_-* &quot;-&quot;??\ _€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i/>
      <sz val="9"/>
      <color indexed="9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9"/>
      <color rgb="FF000000"/>
      <name val="Arial Narrow"/>
      <family val="2"/>
    </font>
    <font>
      <sz val="9"/>
      <color indexed="9"/>
      <name val="Arial Narrow"/>
      <family val="2"/>
    </font>
    <font>
      <sz val="6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5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164" fontId="14" fillId="0" borderId="13" applyFont="0" applyFill="0" applyBorder="0" applyAlignment="0" applyProtection="0"/>
    <xf numFmtId="41" fontId="17" fillId="0" borderId="0" applyFont="0" applyFill="0" applyBorder="0" applyAlignment="0" applyProtection="0"/>
  </cellStyleXfs>
  <cellXfs count="113">
    <xf numFmtId="0" fontId="0" fillId="0" borderId="0" xfId="0" applyFont="1" applyAlignment="1"/>
    <xf numFmtId="49" fontId="3" fillId="2" borderId="5" xfId="0" applyNumberFormat="1" applyFont="1" applyFill="1" applyBorder="1" applyAlignment="1">
      <alignment vertical="center" wrapText="1"/>
    </xf>
    <xf numFmtId="3" fontId="8" fillId="2" borderId="6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166" fontId="8" fillId="2" borderId="6" xfId="0" applyNumberFormat="1" applyFont="1" applyFill="1" applyBorder="1" applyAlignment="1">
      <alignment vertical="center"/>
    </xf>
    <xf numFmtId="0" fontId="5" fillId="6" borderId="13" xfId="0" applyFont="1" applyFill="1" applyBorder="1" applyAlignment="1">
      <alignment vertical="center"/>
    </xf>
    <xf numFmtId="165" fontId="1" fillId="2" borderId="13" xfId="0" applyNumberFormat="1" applyFont="1" applyFill="1" applyBorder="1" applyAlignment="1">
      <alignment vertical="center"/>
    </xf>
    <xf numFmtId="165" fontId="12" fillId="2" borderId="13" xfId="0" applyNumberFormat="1" applyFont="1" applyFill="1" applyBorder="1" applyAlignment="1">
      <alignment vertical="center"/>
    </xf>
    <xf numFmtId="49" fontId="0" fillId="2" borderId="13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49" fontId="8" fillId="2" borderId="18" xfId="0" applyNumberFormat="1" applyFont="1" applyFill="1" applyBorder="1" applyAlignment="1">
      <alignment vertical="center"/>
    </xf>
    <xf numFmtId="49" fontId="8" fillId="7" borderId="20" xfId="0" applyNumberFormat="1" applyFont="1" applyFill="1" applyBorder="1" applyAlignment="1">
      <alignment vertical="center"/>
    </xf>
    <xf numFmtId="166" fontId="8" fillId="7" borderId="21" xfId="0" applyNumberFormat="1" applyFont="1" applyFill="1" applyBorder="1" applyAlignment="1">
      <alignment vertical="center"/>
    </xf>
    <xf numFmtId="9" fontId="8" fillId="7" borderId="22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49" fontId="10" fillId="2" borderId="13" xfId="0" applyNumberFormat="1" applyFont="1" applyFill="1" applyBorder="1" applyAlignment="1">
      <alignment vertical="center"/>
    </xf>
    <xf numFmtId="0" fontId="8" fillId="6" borderId="13" xfId="0" applyFont="1" applyFill="1" applyBorder="1" applyAlignment="1">
      <alignment vertical="center"/>
    </xf>
    <xf numFmtId="49" fontId="8" fillId="7" borderId="26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0" fillId="6" borderId="13" xfId="0" applyFont="1" applyFill="1" applyBorder="1" applyAlignment="1">
      <alignment vertical="center"/>
    </xf>
    <xf numFmtId="9" fontId="10" fillId="2" borderId="19" xfId="0" applyNumberFormat="1" applyFont="1" applyFill="1" applyBorder="1" applyAlignment="1">
      <alignment vertical="center"/>
    </xf>
    <xf numFmtId="49" fontId="10" fillId="7" borderId="17" xfId="0" applyNumberFormat="1" applyFont="1" applyFill="1" applyBorder="1" applyAlignment="1">
      <alignment horizontal="center" vertical="center"/>
    </xf>
    <xf numFmtId="49" fontId="8" fillId="7" borderId="16" xfId="0" applyNumberFormat="1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vertical="center"/>
    </xf>
    <xf numFmtId="49" fontId="13" fillId="8" borderId="24" xfId="0" applyNumberFormat="1" applyFont="1" applyFill="1" applyBorder="1" applyAlignment="1">
      <alignment vertical="center"/>
    </xf>
    <xf numFmtId="0" fontId="5" fillId="8" borderId="24" xfId="0" applyFont="1" applyFill="1" applyBorder="1" applyAlignment="1">
      <alignment vertical="center"/>
    </xf>
    <xf numFmtId="0" fontId="5" fillId="8" borderId="25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3" fontId="3" fillId="2" borderId="28" xfId="0" applyNumberFormat="1" applyFont="1" applyFill="1" applyBorder="1" applyAlignment="1">
      <alignment vertical="center"/>
    </xf>
    <xf numFmtId="41" fontId="8" fillId="7" borderId="27" xfId="2" applyFont="1" applyFill="1" applyBorder="1" applyAlignment="1">
      <alignment vertical="center"/>
    </xf>
    <xf numFmtId="49" fontId="8" fillId="2" borderId="23" xfId="0" applyNumberFormat="1" applyFont="1" applyFill="1" applyBorder="1" applyAlignment="1">
      <alignment vertical="center"/>
    </xf>
    <xf numFmtId="0" fontId="10" fillId="2" borderId="24" xfId="0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49" fontId="10" fillId="2" borderId="34" xfId="0" applyNumberFormat="1" applyFont="1" applyFill="1" applyBorder="1" applyAlignment="1">
      <alignment vertical="center"/>
    </xf>
    <xf numFmtId="0" fontId="10" fillId="2" borderId="35" xfId="0" applyFont="1" applyFill="1" applyBorder="1" applyAlignment="1">
      <alignment vertical="center"/>
    </xf>
    <xf numFmtId="49" fontId="10" fillId="2" borderId="36" xfId="0" applyNumberFormat="1" applyFont="1" applyFill="1" applyBorder="1" applyAlignment="1">
      <alignment vertical="center"/>
    </xf>
    <xf numFmtId="0" fontId="10" fillId="2" borderId="37" xfId="0" applyFont="1" applyFill="1" applyBorder="1" applyAlignment="1">
      <alignment vertical="center"/>
    </xf>
    <xf numFmtId="0" fontId="10" fillId="2" borderId="38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49" fontId="13" fillId="8" borderId="29" xfId="0" applyNumberFormat="1" applyFont="1" applyFill="1" applyBorder="1" applyAlignment="1">
      <alignment horizontal="center" vertical="center"/>
    </xf>
    <xf numFmtId="49" fontId="13" fillId="8" borderId="30" xfId="0" applyNumberFormat="1" applyFont="1" applyFill="1" applyBorder="1" applyAlignment="1">
      <alignment horizontal="center" vertical="center"/>
    </xf>
    <xf numFmtId="49" fontId="13" fillId="8" borderId="31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16" fillId="3" borderId="5" xfId="0" applyNumberFormat="1" applyFont="1" applyFill="1" applyBorder="1" applyAlignment="1">
      <alignment vertical="center" wrapText="1"/>
    </xf>
    <xf numFmtId="3" fontId="18" fillId="0" borderId="39" xfId="0" applyNumberFormat="1" applyFont="1" applyBorder="1" applyAlignment="1">
      <alignment horizontal="right"/>
    </xf>
    <xf numFmtId="0" fontId="3" fillId="2" borderId="7" xfId="0" applyFont="1" applyFill="1" applyBorder="1"/>
    <xf numFmtId="49" fontId="4" fillId="3" borderId="32" xfId="0" applyNumberFormat="1" applyFont="1" applyFill="1" applyBorder="1" applyAlignment="1">
      <alignment horizontal="left" wrapText="1"/>
    </xf>
    <xf numFmtId="49" fontId="4" fillId="3" borderId="33" xfId="0" applyNumberFormat="1" applyFont="1" applyFill="1" applyBorder="1" applyAlignment="1">
      <alignment horizontal="left" wrapText="1"/>
    </xf>
    <xf numFmtId="0" fontId="0" fillId="0" borderId="0" xfId="0" applyNumberFormat="1"/>
    <xf numFmtId="0" fontId="0" fillId="0" borderId="0" xfId="0"/>
    <xf numFmtId="49" fontId="3" fillId="2" borderId="32" xfId="0" applyNumberFormat="1" applyFont="1" applyFill="1" applyBorder="1" applyAlignment="1">
      <alignment vertical="center" wrapText="1"/>
    </xf>
    <xf numFmtId="49" fontId="3" fillId="2" borderId="33" xfId="0" applyNumberFormat="1" applyFont="1" applyFill="1" applyBorder="1" applyAlignment="1">
      <alignment vertical="center" wrapText="1"/>
    </xf>
    <xf numFmtId="49" fontId="3" fillId="2" borderId="32" xfId="0" applyNumberFormat="1" applyFont="1" applyFill="1" applyBorder="1" applyAlignment="1">
      <alignment vertical="center"/>
    </xf>
    <xf numFmtId="49" fontId="3" fillId="2" borderId="33" xfId="0" applyNumberFormat="1" applyFont="1" applyFill="1" applyBorder="1" applyAlignment="1">
      <alignment vertical="center"/>
    </xf>
    <xf numFmtId="3" fontId="18" fillId="0" borderId="39" xfId="0" applyNumberFormat="1" applyFont="1" applyBorder="1" applyAlignment="1">
      <alignment horizontal="right" wrapText="1"/>
    </xf>
    <xf numFmtId="0" fontId="0" fillId="2" borderId="1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right" wrapText="1"/>
    </xf>
    <xf numFmtId="0" fontId="0" fillId="0" borderId="0" xfId="0" applyNumberFormat="1" applyFont="1" applyAlignment="1"/>
    <xf numFmtId="0" fontId="0" fillId="2" borderId="10" xfId="0" applyFont="1" applyFill="1" applyBorder="1" applyAlignment="1"/>
    <xf numFmtId="49" fontId="15" fillId="3" borderId="6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0" fontId="2" fillId="2" borderId="12" xfId="0" applyFont="1" applyFill="1" applyBorder="1" applyAlignment="1">
      <alignment horizontal="right"/>
    </xf>
    <xf numFmtId="0" fontId="0" fillId="2" borderId="4" xfId="0" applyFont="1" applyFill="1" applyBorder="1" applyAlignment="1"/>
    <xf numFmtId="49" fontId="16" fillId="5" borderId="40" xfId="0" applyNumberFormat="1" applyFont="1" applyFill="1" applyBorder="1" applyAlignment="1">
      <alignment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6" fillId="3" borderId="40" xfId="0" applyNumberFormat="1" applyFont="1" applyFill="1" applyBorder="1" applyAlignment="1">
      <alignment horizontal="center" vertical="center"/>
    </xf>
    <xf numFmtId="49" fontId="16" fillId="3" borderId="40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0" fontId="3" fillId="0" borderId="40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49" fontId="19" fillId="3" borderId="40" xfId="0" applyNumberFormat="1" applyFont="1" applyFill="1" applyBorder="1" applyAlignment="1">
      <alignment vertical="center"/>
    </xf>
    <xf numFmtId="0" fontId="19" fillId="3" borderId="40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vertical="center"/>
    </xf>
    <xf numFmtId="3" fontId="19" fillId="3" borderId="40" xfId="0" applyNumberFormat="1" applyFont="1" applyFill="1" applyBorder="1" applyAlignment="1">
      <alignment vertical="center"/>
    </xf>
    <xf numFmtId="0" fontId="20" fillId="0" borderId="40" xfId="0" applyFont="1" applyFill="1" applyBorder="1" applyAlignment="1">
      <alignment vertical="center"/>
    </xf>
    <xf numFmtId="0" fontId="2" fillId="2" borderId="42" xfId="0" applyFont="1" applyFill="1" applyBorder="1" applyAlignment="1"/>
    <xf numFmtId="3" fontId="2" fillId="2" borderId="42" xfId="0" applyNumberFormat="1" applyFont="1" applyFill="1" applyBorder="1" applyAlignment="1"/>
    <xf numFmtId="0" fontId="0" fillId="0" borderId="13" xfId="0" applyNumberFormat="1" applyFont="1" applyBorder="1" applyAlignment="1"/>
    <xf numFmtId="49" fontId="1" fillId="5" borderId="43" xfId="0" applyNumberFormat="1" applyFont="1" applyFill="1" applyBorder="1" applyAlignment="1">
      <alignment vertical="center"/>
    </xf>
    <xf numFmtId="0" fontId="1" fillId="5" borderId="44" xfId="0" applyFont="1" applyFill="1" applyBorder="1" applyAlignment="1">
      <alignment vertical="center"/>
    </xf>
    <xf numFmtId="165" fontId="1" fillId="5" borderId="45" xfId="0" applyNumberFormat="1" applyFont="1" applyFill="1" applyBorder="1" applyAlignment="1">
      <alignment vertical="center"/>
    </xf>
    <xf numFmtId="49" fontId="1" fillId="3" borderId="46" xfId="0" applyNumberFormat="1" applyFont="1" applyFill="1" applyBorder="1" applyAlignment="1">
      <alignment vertical="center"/>
    </xf>
    <xf numFmtId="0" fontId="1" fillId="3" borderId="40" xfId="0" applyFont="1" applyFill="1" applyBorder="1" applyAlignment="1">
      <alignment vertical="center"/>
    </xf>
    <xf numFmtId="165" fontId="1" fillId="3" borderId="47" xfId="0" applyNumberFormat="1" applyFont="1" applyFill="1" applyBorder="1" applyAlignment="1">
      <alignment vertical="center"/>
    </xf>
    <xf numFmtId="49" fontId="1" fillId="5" borderId="46" xfId="0" applyNumberFormat="1" applyFont="1" applyFill="1" applyBorder="1" applyAlignment="1">
      <alignment vertical="center"/>
    </xf>
    <xf numFmtId="0" fontId="1" fillId="5" borderId="40" xfId="0" applyFont="1" applyFill="1" applyBorder="1" applyAlignment="1">
      <alignment vertical="center"/>
    </xf>
    <xf numFmtId="165" fontId="1" fillId="5" borderId="47" xfId="0" applyNumberFormat="1" applyFont="1" applyFill="1" applyBorder="1" applyAlignment="1">
      <alignment vertical="center"/>
    </xf>
    <xf numFmtId="49" fontId="1" fillId="5" borderId="48" xfId="0" applyNumberFormat="1" applyFont="1" applyFill="1" applyBorder="1" applyAlignment="1">
      <alignment vertical="center"/>
    </xf>
    <xf numFmtId="0" fontId="5" fillId="5" borderId="49" xfId="0" applyFont="1" applyFill="1" applyBorder="1" applyAlignment="1">
      <alignment vertical="center"/>
    </xf>
    <xf numFmtId="165" fontId="1" fillId="9" borderId="50" xfId="0" applyNumberFormat="1" applyFont="1" applyFill="1" applyBorder="1" applyAlignment="1">
      <alignment vertical="center"/>
    </xf>
    <xf numFmtId="49" fontId="8" fillId="7" borderId="14" xfId="0" applyNumberFormat="1" applyFont="1" applyFill="1" applyBorder="1" applyAlignment="1">
      <alignment horizontal="center" vertical="center" wrapText="1"/>
    </xf>
  </cellXfs>
  <cellStyles count="3">
    <cellStyle name="Millares [0]" xfId="2" builtinId="6"/>
    <cellStyle name="Millares 8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294216</xdr:colOff>
      <xdr:row>0</xdr:row>
      <xdr:rowOff>0</xdr:rowOff>
    </xdr:from>
    <xdr:to>
      <xdr:col>6</xdr:col>
      <xdr:colOff>1206500</xdr:colOff>
      <xdr:row>6</xdr:row>
      <xdr:rowOff>186032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216" y="110067"/>
          <a:ext cx="6436784" cy="1329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5"/>
  <sheetViews>
    <sheetView showGridLines="0" tabSelected="1" topLeftCell="B1" zoomScale="120" zoomScaleNormal="120" workbookViewId="0">
      <selection activeCell="C20" sqref="C20:C21"/>
    </sheetView>
  </sheetViews>
  <sheetFormatPr baseColWidth="10" defaultColWidth="10.85546875" defaultRowHeight="11.25" customHeight="1" x14ac:dyDescent="0.25"/>
  <cols>
    <col min="1" max="1" width="4.42578125" style="21" customWidth="1"/>
    <col min="2" max="2" width="26.85546875" style="21" customWidth="1"/>
    <col min="3" max="3" width="12.28515625" style="21" customWidth="1"/>
    <col min="4" max="4" width="8.42578125" style="21" customWidth="1"/>
    <col min="5" max="5" width="17.7109375" style="21" customWidth="1"/>
    <col min="6" max="6" width="13" style="21" customWidth="1"/>
    <col min="7" max="7" width="18.42578125" style="21" customWidth="1"/>
    <col min="8" max="255" width="10.85546875" style="21" customWidth="1"/>
    <col min="256" max="16384" width="10.85546875" style="22"/>
  </cols>
  <sheetData>
    <row r="1" spans="1:255" ht="15" customHeight="1" x14ac:dyDescent="0.25">
      <c r="A1" s="20"/>
      <c r="B1" s="20"/>
      <c r="C1" s="20"/>
      <c r="D1" s="20"/>
      <c r="E1" s="20"/>
      <c r="F1" s="20"/>
      <c r="G1" s="20"/>
    </row>
    <row r="2" spans="1:255" ht="15" customHeight="1" x14ac:dyDescent="0.25">
      <c r="A2" s="20"/>
      <c r="B2" s="20"/>
      <c r="C2" s="20"/>
      <c r="D2" s="20"/>
      <c r="E2" s="20"/>
      <c r="F2" s="20"/>
      <c r="G2" s="20"/>
    </row>
    <row r="3" spans="1:255" ht="15" customHeight="1" x14ac:dyDescent="0.25">
      <c r="A3" s="20"/>
      <c r="B3" s="20"/>
      <c r="C3" s="20"/>
      <c r="D3" s="20"/>
      <c r="E3" s="20"/>
      <c r="F3" s="20"/>
      <c r="G3" s="20"/>
    </row>
    <row r="4" spans="1:255" ht="15" customHeight="1" x14ac:dyDescent="0.25">
      <c r="A4" s="20"/>
      <c r="B4" s="20"/>
      <c r="C4" s="20"/>
      <c r="D4" s="20"/>
      <c r="E4" s="20"/>
      <c r="F4" s="20"/>
      <c r="G4" s="20"/>
    </row>
    <row r="5" spans="1:255" ht="15" customHeight="1" x14ac:dyDescent="0.25">
      <c r="A5" s="20"/>
      <c r="B5" s="20"/>
      <c r="C5" s="20"/>
      <c r="D5" s="20"/>
      <c r="E5" s="20"/>
      <c r="F5" s="20"/>
      <c r="G5" s="20"/>
    </row>
    <row r="6" spans="1:255" ht="15" customHeight="1" x14ac:dyDescent="0.25">
      <c r="A6" s="20"/>
      <c r="B6" s="20"/>
      <c r="C6" s="20"/>
      <c r="D6" s="20"/>
      <c r="E6" s="20"/>
      <c r="F6" s="20"/>
      <c r="G6" s="20"/>
    </row>
    <row r="7" spans="1:255" ht="15" customHeight="1" x14ac:dyDescent="0.25">
      <c r="A7" s="20"/>
      <c r="B7" s="23"/>
      <c r="C7" s="24"/>
      <c r="D7" s="20"/>
      <c r="E7" s="24"/>
      <c r="F7" s="24"/>
      <c r="G7" s="24"/>
    </row>
    <row r="8" spans="1:255" s="57" customFormat="1" ht="27.75" customHeight="1" x14ac:dyDescent="0.25">
      <c r="A8" s="50"/>
      <c r="B8" s="51" t="s">
        <v>0</v>
      </c>
      <c r="C8" s="52" t="s">
        <v>131</v>
      </c>
      <c r="D8" s="53"/>
      <c r="E8" s="54" t="s">
        <v>114</v>
      </c>
      <c r="F8" s="55"/>
      <c r="G8" s="52">
        <v>6500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</row>
    <row r="9" spans="1:255" s="57" customFormat="1" ht="25.5" customHeight="1" x14ac:dyDescent="0.25">
      <c r="A9" s="50"/>
      <c r="B9" s="1" t="s">
        <v>1</v>
      </c>
      <c r="C9" s="52" t="s">
        <v>107</v>
      </c>
      <c r="D9" s="53"/>
      <c r="E9" s="58" t="s">
        <v>2</v>
      </c>
      <c r="F9" s="59"/>
      <c r="G9" s="52" t="s">
        <v>116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</row>
    <row r="10" spans="1:255" s="57" customFormat="1" ht="18" customHeight="1" x14ac:dyDescent="0.25">
      <c r="A10" s="50"/>
      <c r="B10" s="1" t="s">
        <v>3</v>
      </c>
      <c r="C10" s="52" t="s">
        <v>4</v>
      </c>
      <c r="D10" s="53"/>
      <c r="E10" s="58" t="s">
        <v>95</v>
      </c>
      <c r="F10" s="59"/>
      <c r="G10" s="52">
        <v>2000</v>
      </c>
      <c r="H10" s="56" t="s">
        <v>105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</row>
    <row r="11" spans="1:255" s="57" customFormat="1" ht="11.25" customHeight="1" x14ac:dyDescent="0.25">
      <c r="A11" s="50"/>
      <c r="B11" s="1" t="s">
        <v>5</v>
      </c>
      <c r="C11" s="52" t="s">
        <v>6</v>
      </c>
      <c r="D11" s="53"/>
      <c r="E11" s="45" t="s">
        <v>7</v>
      </c>
      <c r="F11" s="46"/>
      <c r="G11" s="52">
        <f>(G8*G10)</f>
        <v>13000000</v>
      </c>
      <c r="H11" s="56" t="s">
        <v>105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</row>
    <row r="12" spans="1:255" s="57" customFormat="1" ht="15" customHeight="1" x14ac:dyDescent="0.25">
      <c r="A12" s="50"/>
      <c r="B12" s="1" t="s">
        <v>8</v>
      </c>
      <c r="C12" s="52" t="s">
        <v>55</v>
      </c>
      <c r="D12" s="53"/>
      <c r="E12" s="58" t="s">
        <v>9</v>
      </c>
      <c r="F12" s="59"/>
      <c r="G12" s="52" t="s">
        <v>104</v>
      </c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</row>
    <row r="13" spans="1:255" s="57" customFormat="1" ht="15" x14ac:dyDescent="0.25">
      <c r="A13" s="50"/>
      <c r="B13" s="1" t="s">
        <v>10</v>
      </c>
      <c r="C13" s="52" t="s">
        <v>117</v>
      </c>
      <c r="D13" s="53"/>
      <c r="E13" s="58" t="s">
        <v>56</v>
      </c>
      <c r="F13" s="59"/>
      <c r="G13" s="52" t="s">
        <v>116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</row>
    <row r="14" spans="1:255" s="57" customFormat="1" ht="25.5" customHeight="1" x14ac:dyDescent="0.25">
      <c r="A14" s="50"/>
      <c r="B14" s="1" t="s">
        <v>11</v>
      </c>
      <c r="C14" s="52" t="s">
        <v>118</v>
      </c>
      <c r="D14" s="53"/>
      <c r="E14" s="60" t="s">
        <v>12</v>
      </c>
      <c r="F14" s="61"/>
      <c r="G14" s="62" t="s">
        <v>101</v>
      </c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</row>
    <row r="15" spans="1:255" customFormat="1" ht="12" customHeight="1" x14ac:dyDescent="0.25">
      <c r="A15" s="63"/>
      <c r="B15" s="64"/>
      <c r="C15" s="65"/>
      <c r="D15" s="66"/>
      <c r="E15" s="67"/>
      <c r="F15" s="67"/>
      <c r="G15" s="68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</row>
    <row r="16" spans="1:255" customFormat="1" ht="12" customHeight="1" x14ac:dyDescent="0.25">
      <c r="A16" s="70"/>
      <c r="B16" s="71" t="s">
        <v>115</v>
      </c>
      <c r="C16" s="72"/>
      <c r="D16" s="72"/>
      <c r="E16" s="72"/>
      <c r="F16" s="72"/>
      <c r="G16" s="72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</row>
    <row r="17" spans="1:255" customFormat="1" ht="12" customHeight="1" x14ac:dyDescent="0.25">
      <c r="A17" s="63"/>
      <c r="B17" s="73"/>
      <c r="C17" s="74"/>
      <c r="D17" s="74"/>
      <c r="E17" s="74"/>
      <c r="F17" s="75"/>
      <c r="G17" s="76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</row>
    <row r="18" spans="1:255" customFormat="1" ht="12" customHeight="1" x14ac:dyDescent="0.25">
      <c r="A18" s="77"/>
      <c r="B18" s="78" t="s">
        <v>13</v>
      </c>
      <c r="C18" s="79"/>
      <c r="D18" s="80"/>
      <c r="E18" s="80"/>
      <c r="F18" s="81"/>
      <c r="G18" s="82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</row>
    <row r="19" spans="1:255" customFormat="1" ht="24" customHeight="1" x14ac:dyDescent="0.25">
      <c r="A19" s="77"/>
      <c r="B19" s="83" t="s">
        <v>14</v>
      </c>
      <c r="C19" s="84" t="s">
        <v>15</v>
      </c>
      <c r="D19" s="84" t="s">
        <v>16</v>
      </c>
      <c r="E19" s="83" t="s">
        <v>17</v>
      </c>
      <c r="F19" s="84" t="s">
        <v>18</v>
      </c>
      <c r="G19" s="83" t="s">
        <v>19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</row>
    <row r="20" spans="1:255" s="91" customFormat="1" ht="12" customHeight="1" x14ac:dyDescent="0.25">
      <c r="A20" s="85"/>
      <c r="B20" s="86" t="s">
        <v>57</v>
      </c>
      <c r="C20" s="87" t="s">
        <v>20</v>
      </c>
      <c r="D20" s="87">
        <v>1</v>
      </c>
      <c r="E20" s="87" t="s">
        <v>58</v>
      </c>
      <c r="F20" s="88">
        <v>25000</v>
      </c>
      <c r="G20" s="89">
        <f>D20*F20</f>
        <v>25000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90"/>
      <c r="IT20" s="90"/>
      <c r="IU20" s="90"/>
    </row>
    <row r="21" spans="1:255" s="91" customFormat="1" ht="12" customHeight="1" x14ac:dyDescent="0.25">
      <c r="A21" s="85"/>
      <c r="B21" s="86" t="s">
        <v>59</v>
      </c>
      <c r="C21" s="87" t="s">
        <v>20</v>
      </c>
      <c r="D21" s="87">
        <v>0.5</v>
      </c>
      <c r="E21" s="87" t="s">
        <v>58</v>
      </c>
      <c r="F21" s="88">
        <v>25000</v>
      </c>
      <c r="G21" s="89">
        <f t="shared" ref="G21:G34" si="0">D21*F21</f>
        <v>12500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  <c r="IU21" s="90"/>
    </row>
    <row r="22" spans="1:255" s="91" customFormat="1" ht="12" customHeight="1" x14ac:dyDescent="0.25">
      <c r="A22" s="85"/>
      <c r="B22" s="86" t="s">
        <v>60</v>
      </c>
      <c r="C22" s="87" t="s">
        <v>20</v>
      </c>
      <c r="D22" s="87">
        <v>365</v>
      </c>
      <c r="E22" s="87" t="s">
        <v>58</v>
      </c>
      <c r="F22" s="88">
        <v>5000</v>
      </c>
      <c r="G22" s="89">
        <f t="shared" si="0"/>
        <v>1825000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  <c r="IU22" s="90"/>
    </row>
    <row r="23" spans="1:255" s="91" customFormat="1" ht="12" customHeight="1" x14ac:dyDescent="0.25">
      <c r="A23" s="85"/>
      <c r="B23" s="86" t="s">
        <v>61</v>
      </c>
      <c r="C23" s="87" t="s">
        <v>20</v>
      </c>
      <c r="D23" s="87">
        <v>1</v>
      </c>
      <c r="E23" s="87" t="s">
        <v>62</v>
      </c>
      <c r="F23" s="88">
        <v>25000</v>
      </c>
      <c r="G23" s="89">
        <f>D23*F23</f>
        <v>25000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  <c r="IS23" s="90"/>
      <c r="IT23" s="90"/>
      <c r="IU23" s="90"/>
    </row>
    <row r="24" spans="1:255" s="91" customFormat="1" ht="12" customHeight="1" x14ac:dyDescent="0.25">
      <c r="A24" s="85"/>
      <c r="B24" s="86" t="s">
        <v>63</v>
      </c>
      <c r="C24" s="87" t="s">
        <v>20</v>
      </c>
      <c r="D24" s="87">
        <v>1</v>
      </c>
      <c r="E24" s="87" t="s">
        <v>62</v>
      </c>
      <c r="F24" s="88">
        <v>25000</v>
      </c>
      <c r="G24" s="89">
        <f t="shared" si="0"/>
        <v>25000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  <c r="IU24" s="90"/>
    </row>
    <row r="25" spans="1:255" s="91" customFormat="1" ht="12" customHeight="1" x14ac:dyDescent="0.25">
      <c r="A25" s="85"/>
      <c r="B25" s="86" t="s">
        <v>98</v>
      </c>
      <c r="C25" s="87" t="s">
        <v>20</v>
      </c>
      <c r="D25" s="87">
        <v>1</v>
      </c>
      <c r="E25" s="87" t="s">
        <v>64</v>
      </c>
      <c r="F25" s="88">
        <v>25000</v>
      </c>
      <c r="G25" s="89">
        <f t="shared" si="0"/>
        <v>25000</v>
      </c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  <c r="IU25" s="90"/>
    </row>
    <row r="26" spans="1:255" s="91" customFormat="1" ht="12" customHeight="1" x14ac:dyDescent="0.25">
      <c r="A26" s="85"/>
      <c r="B26" s="86" t="s">
        <v>65</v>
      </c>
      <c r="C26" s="87" t="s">
        <v>20</v>
      </c>
      <c r="D26" s="87">
        <v>1</v>
      </c>
      <c r="E26" s="87" t="s">
        <v>27</v>
      </c>
      <c r="F26" s="88">
        <v>25000</v>
      </c>
      <c r="G26" s="89">
        <f t="shared" si="0"/>
        <v>25000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  <c r="IR26" s="90"/>
      <c r="IS26" s="90"/>
      <c r="IT26" s="90"/>
      <c r="IU26" s="90"/>
    </row>
    <row r="27" spans="1:255" s="91" customFormat="1" ht="12" customHeight="1" x14ac:dyDescent="0.25">
      <c r="A27" s="85"/>
      <c r="B27" s="86" t="s">
        <v>66</v>
      </c>
      <c r="C27" s="87" t="s">
        <v>20</v>
      </c>
      <c r="D27" s="87">
        <v>1</v>
      </c>
      <c r="E27" s="87" t="s">
        <v>27</v>
      </c>
      <c r="F27" s="88">
        <v>25000</v>
      </c>
      <c r="G27" s="89">
        <f t="shared" si="0"/>
        <v>25000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  <c r="IR27" s="90"/>
      <c r="IS27" s="90"/>
      <c r="IT27" s="90"/>
      <c r="IU27" s="90"/>
    </row>
    <row r="28" spans="1:255" s="91" customFormat="1" ht="12" customHeight="1" x14ac:dyDescent="0.25">
      <c r="A28" s="85"/>
      <c r="B28" s="86" t="s">
        <v>67</v>
      </c>
      <c r="C28" s="87" t="s">
        <v>20</v>
      </c>
      <c r="D28" s="87">
        <v>12</v>
      </c>
      <c r="E28" s="87" t="s">
        <v>68</v>
      </c>
      <c r="F28" s="88">
        <v>25000</v>
      </c>
      <c r="G28" s="89">
        <f t="shared" si="0"/>
        <v>300000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  <c r="IR28" s="90"/>
      <c r="IS28" s="90"/>
      <c r="IT28" s="90"/>
      <c r="IU28" s="90"/>
    </row>
    <row r="29" spans="1:255" s="91" customFormat="1" ht="12" customHeight="1" x14ac:dyDescent="0.25">
      <c r="A29" s="85"/>
      <c r="B29" s="86" t="s">
        <v>69</v>
      </c>
      <c r="C29" s="87" t="s">
        <v>20</v>
      </c>
      <c r="D29" s="87">
        <v>1</v>
      </c>
      <c r="E29" s="87" t="s">
        <v>70</v>
      </c>
      <c r="F29" s="88">
        <v>25000</v>
      </c>
      <c r="G29" s="89">
        <f t="shared" si="0"/>
        <v>25000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  <c r="IR29" s="90"/>
      <c r="IS29" s="90"/>
      <c r="IT29" s="90"/>
      <c r="IU29" s="90"/>
    </row>
    <row r="30" spans="1:255" s="91" customFormat="1" ht="12" customHeight="1" x14ac:dyDescent="0.25">
      <c r="A30" s="85"/>
      <c r="B30" s="86" t="s">
        <v>99</v>
      </c>
      <c r="C30" s="87" t="s">
        <v>20</v>
      </c>
      <c r="D30" s="87">
        <v>2</v>
      </c>
      <c r="E30" s="87" t="s">
        <v>70</v>
      </c>
      <c r="F30" s="88">
        <v>25000</v>
      </c>
      <c r="G30" s="89">
        <f t="shared" si="0"/>
        <v>50000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  <c r="IR30" s="90"/>
      <c r="IS30" s="90"/>
      <c r="IT30" s="90"/>
      <c r="IU30" s="90"/>
    </row>
    <row r="31" spans="1:255" s="91" customFormat="1" ht="12" customHeight="1" x14ac:dyDescent="0.25">
      <c r="A31" s="85"/>
      <c r="B31" s="86" t="s">
        <v>71</v>
      </c>
      <c r="C31" s="87" t="s">
        <v>20</v>
      </c>
      <c r="D31" s="87">
        <v>3</v>
      </c>
      <c r="E31" s="87" t="s">
        <v>72</v>
      </c>
      <c r="F31" s="88">
        <v>25000</v>
      </c>
      <c r="G31" s="89">
        <f t="shared" si="0"/>
        <v>75000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  <c r="IR31" s="90"/>
      <c r="IS31" s="90"/>
      <c r="IT31" s="90"/>
      <c r="IU31" s="90"/>
    </row>
    <row r="32" spans="1:255" s="91" customFormat="1" ht="12" customHeight="1" x14ac:dyDescent="0.25">
      <c r="A32" s="85"/>
      <c r="B32" s="86" t="s">
        <v>73</v>
      </c>
      <c r="C32" s="87" t="s">
        <v>20</v>
      </c>
      <c r="D32" s="87">
        <v>4</v>
      </c>
      <c r="E32" s="87" t="s">
        <v>72</v>
      </c>
      <c r="F32" s="88">
        <v>25000</v>
      </c>
      <c r="G32" s="89">
        <f t="shared" si="0"/>
        <v>100000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0"/>
      <c r="IN32" s="90"/>
      <c r="IO32" s="90"/>
      <c r="IP32" s="90"/>
      <c r="IQ32" s="90"/>
      <c r="IR32" s="90"/>
      <c r="IS32" s="90"/>
      <c r="IT32" s="90"/>
      <c r="IU32" s="90"/>
    </row>
    <row r="33" spans="1:255" s="91" customFormat="1" ht="12" customHeight="1" x14ac:dyDescent="0.25">
      <c r="A33" s="85"/>
      <c r="B33" s="86" t="s">
        <v>74</v>
      </c>
      <c r="C33" s="87" t="s">
        <v>20</v>
      </c>
      <c r="D33" s="87">
        <v>1</v>
      </c>
      <c r="E33" s="87" t="s">
        <v>75</v>
      </c>
      <c r="F33" s="88">
        <v>25000</v>
      </c>
      <c r="G33" s="89">
        <f t="shared" si="0"/>
        <v>25000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0"/>
      <c r="IN33" s="90"/>
      <c r="IO33" s="90"/>
      <c r="IP33" s="90"/>
      <c r="IQ33" s="90"/>
      <c r="IR33" s="90"/>
      <c r="IS33" s="90"/>
      <c r="IT33" s="90"/>
      <c r="IU33" s="90"/>
    </row>
    <row r="34" spans="1:255" s="91" customFormat="1" ht="12" customHeight="1" x14ac:dyDescent="0.25">
      <c r="A34" s="85"/>
      <c r="B34" s="86" t="s">
        <v>76</v>
      </c>
      <c r="C34" s="87" t="s">
        <v>20</v>
      </c>
      <c r="D34" s="87">
        <v>2</v>
      </c>
      <c r="E34" s="87" t="s">
        <v>72</v>
      </c>
      <c r="F34" s="88">
        <v>25000</v>
      </c>
      <c r="G34" s="89">
        <f t="shared" si="0"/>
        <v>50000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  <c r="IO34" s="90"/>
      <c r="IP34" s="90"/>
      <c r="IQ34" s="90"/>
      <c r="IR34" s="90"/>
      <c r="IS34" s="90"/>
      <c r="IT34" s="90"/>
      <c r="IU34" s="90"/>
    </row>
    <row r="35" spans="1:255" customFormat="1" ht="11.25" customHeight="1" x14ac:dyDescent="0.25">
      <c r="A35" s="69"/>
      <c r="B35" s="92" t="s">
        <v>21</v>
      </c>
      <c r="C35" s="93"/>
      <c r="D35" s="93"/>
      <c r="E35" s="93"/>
      <c r="F35" s="94"/>
      <c r="G35" s="95">
        <f>SUM(G20:G34)</f>
        <v>2612500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  <c r="IU35" s="69"/>
    </row>
    <row r="36" spans="1:255" customFormat="1" ht="15.75" customHeight="1" x14ac:dyDescent="0.25">
      <c r="A36" s="77"/>
      <c r="B36" s="96"/>
      <c r="C36" s="97"/>
      <c r="D36" s="97"/>
      <c r="E36" s="97"/>
      <c r="F36" s="98"/>
      <c r="G36" s="98"/>
      <c r="H36" s="69"/>
      <c r="I36" s="69"/>
      <c r="J36" s="69"/>
      <c r="K36" s="9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  <c r="IS36" s="69"/>
      <c r="IT36" s="69"/>
      <c r="IU36" s="69"/>
    </row>
    <row r="37" spans="1:255" customFormat="1" ht="12" customHeight="1" x14ac:dyDescent="0.25">
      <c r="A37" s="77"/>
      <c r="B37" s="78" t="s">
        <v>22</v>
      </c>
      <c r="C37" s="79"/>
      <c r="D37" s="80"/>
      <c r="E37" s="80"/>
      <c r="F37" s="81"/>
      <c r="G37" s="82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  <c r="IS37" s="69"/>
      <c r="IT37" s="69"/>
      <c r="IU37" s="69"/>
    </row>
    <row r="38" spans="1:255" customFormat="1" ht="24" customHeight="1" x14ac:dyDescent="0.25">
      <c r="A38" s="77"/>
      <c r="B38" s="83" t="s">
        <v>14</v>
      </c>
      <c r="C38" s="84" t="s">
        <v>15</v>
      </c>
      <c r="D38" s="84" t="s">
        <v>16</v>
      </c>
      <c r="E38" s="83" t="s">
        <v>17</v>
      </c>
      <c r="F38" s="84" t="s">
        <v>18</v>
      </c>
      <c r="G38" s="83" t="s">
        <v>19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  <c r="IS38" s="69"/>
      <c r="IT38" s="69"/>
      <c r="IU38" s="69"/>
    </row>
    <row r="39" spans="1:255" s="91" customFormat="1" ht="12" customHeight="1" x14ac:dyDescent="0.25">
      <c r="A39" s="85"/>
      <c r="B39" s="86" t="s">
        <v>94</v>
      </c>
      <c r="C39" s="87"/>
      <c r="D39" s="87"/>
      <c r="E39" s="87"/>
      <c r="F39" s="88"/>
      <c r="G39" s="89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  <c r="GV39" s="90"/>
      <c r="GW39" s="90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0"/>
      <c r="HI39" s="90"/>
      <c r="HJ39" s="90"/>
      <c r="HK39" s="90"/>
      <c r="HL39" s="90"/>
      <c r="HM39" s="90"/>
      <c r="HN39" s="90"/>
      <c r="HO39" s="90"/>
      <c r="HP39" s="90"/>
      <c r="HQ39" s="90"/>
      <c r="HR39" s="90"/>
      <c r="HS39" s="90"/>
      <c r="HT39" s="90"/>
      <c r="HU39" s="90"/>
      <c r="HV39" s="90"/>
      <c r="HW39" s="90"/>
      <c r="HX39" s="90"/>
      <c r="HY39" s="90"/>
      <c r="HZ39" s="90"/>
      <c r="IA39" s="90"/>
      <c r="IB39" s="90"/>
      <c r="IC39" s="90"/>
      <c r="ID39" s="90"/>
      <c r="IE39" s="90"/>
      <c r="IF39" s="90"/>
      <c r="IG39" s="90"/>
      <c r="IH39" s="90"/>
      <c r="II39" s="90"/>
      <c r="IJ39" s="90"/>
      <c r="IK39" s="90"/>
      <c r="IL39" s="90"/>
      <c r="IM39" s="90"/>
      <c r="IN39" s="90"/>
      <c r="IO39" s="90"/>
      <c r="IP39" s="90"/>
      <c r="IQ39" s="90"/>
      <c r="IR39" s="90"/>
      <c r="IS39" s="90"/>
      <c r="IT39" s="90"/>
      <c r="IU39" s="90"/>
    </row>
    <row r="40" spans="1:255" customFormat="1" ht="11.25" customHeight="1" x14ac:dyDescent="0.25">
      <c r="A40" s="69"/>
      <c r="B40" s="92" t="s">
        <v>23</v>
      </c>
      <c r="C40" s="93"/>
      <c r="D40" s="93"/>
      <c r="E40" s="93"/>
      <c r="F40" s="94"/>
      <c r="G40" s="95">
        <f>SUM(G39)</f>
        <v>0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  <c r="IS40" s="69"/>
      <c r="IT40" s="69"/>
      <c r="IU40" s="69"/>
    </row>
    <row r="41" spans="1:255" customFormat="1" ht="15.75" customHeight="1" x14ac:dyDescent="0.25">
      <c r="A41" s="77"/>
      <c r="B41" s="96"/>
      <c r="C41" s="97"/>
      <c r="D41" s="97"/>
      <c r="E41" s="97"/>
      <c r="F41" s="98"/>
      <c r="G41" s="98"/>
      <c r="H41" s="69"/>
      <c r="I41" s="69"/>
      <c r="J41" s="69"/>
      <c r="K41" s="9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</row>
    <row r="42" spans="1:255" customFormat="1" ht="12" customHeight="1" x14ac:dyDescent="0.25">
      <c r="A42" s="77"/>
      <c r="B42" s="78" t="s">
        <v>24</v>
      </c>
      <c r="C42" s="79"/>
      <c r="D42" s="80"/>
      <c r="E42" s="80"/>
      <c r="F42" s="81"/>
      <c r="G42" s="82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  <c r="IT42" s="69"/>
      <c r="IU42" s="69"/>
    </row>
    <row r="43" spans="1:255" customFormat="1" ht="24" customHeight="1" x14ac:dyDescent="0.25">
      <c r="A43" s="77"/>
      <c r="B43" s="83" t="s">
        <v>14</v>
      </c>
      <c r="C43" s="84" t="s">
        <v>15</v>
      </c>
      <c r="D43" s="84" t="s">
        <v>16</v>
      </c>
      <c r="E43" s="83" t="s">
        <v>17</v>
      </c>
      <c r="F43" s="84" t="s">
        <v>18</v>
      </c>
      <c r="G43" s="83" t="s">
        <v>19</v>
      </c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  <c r="IT43" s="69"/>
      <c r="IU43" s="69"/>
    </row>
    <row r="44" spans="1:255" s="91" customFormat="1" ht="12" customHeight="1" x14ac:dyDescent="0.25">
      <c r="A44" s="85"/>
      <c r="B44" s="86" t="s">
        <v>124</v>
      </c>
      <c r="C44" s="87" t="s">
        <v>25</v>
      </c>
      <c r="D44" s="87">
        <v>1</v>
      </c>
      <c r="E44" s="87" t="s">
        <v>26</v>
      </c>
      <c r="F44" s="88">
        <v>80000</v>
      </c>
      <c r="G44" s="89">
        <f t="shared" ref="G44" si="1">(D44*F44)</f>
        <v>80000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  <c r="FY44" s="90"/>
      <c r="FZ44" s="90"/>
      <c r="GA44" s="90"/>
      <c r="GB44" s="90"/>
      <c r="GC44" s="90"/>
      <c r="GD44" s="90"/>
      <c r="GE44" s="90"/>
      <c r="GF44" s="90"/>
      <c r="GG44" s="90"/>
      <c r="GH44" s="90"/>
      <c r="GI44" s="90"/>
      <c r="GJ44" s="90"/>
      <c r="GK44" s="90"/>
      <c r="GL44" s="90"/>
      <c r="GM44" s="90"/>
      <c r="GN44" s="90"/>
      <c r="GO44" s="90"/>
      <c r="GP44" s="90"/>
      <c r="GQ44" s="90"/>
      <c r="GR44" s="90"/>
      <c r="GS44" s="90"/>
      <c r="GT44" s="90"/>
      <c r="GU44" s="90"/>
      <c r="GV44" s="90"/>
      <c r="GW44" s="90"/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0"/>
      <c r="HI44" s="90"/>
      <c r="HJ44" s="90"/>
      <c r="HK44" s="90"/>
      <c r="HL44" s="90"/>
      <c r="HM44" s="90"/>
      <c r="HN44" s="90"/>
      <c r="HO44" s="90"/>
      <c r="HP44" s="90"/>
      <c r="HQ44" s="90"/>
      <c r="HR44" s="90"/>
      <c r="HS44" s="90"/>
      <c r="HT44" s="90"/>
      <c r="HU44" s="90"/>
      <c r="HV44" s="90"/>
      <c r="HW44" s="90"/>
      <c r="HX44" s="90"/>
      <c r="HY44" s="90"/>
      <c r="HZ44" s="90"/>
      <c r="IA44" s="90"/>
      <c r="IB44" s="90"/>
      <c r="IC44" s="90"/>
      <c r="ID44" s="90"/>
      <c r="IE44" s="90"/>
      <c r="IF44" s="90"/>
      <c r="IG44" s="90"/>
      <c r="IH44" s="90"/>
      <c r="II44" s="90"/>
      <c r="IJ44" s="90"/>
      <c r="IK44" s="90"/>
      <c r="IL44" s="90"/>
      <c r="IM44" s="90"/>
      <c r="IN44" s="90"/>
      <c r="IO44" s="90"/>
      <c r="IP44" s="90"/>
      <c r="IQ44" s="90"/>
      <c r="IR44" s="90"/>
      <c r="IS44" s="90"/>
      <c r="IT44" s="90"/>
      <c r="IU44" s="90"/>
    </row>
    <row r="45" spans="1:255" s="91" customFormat="1" ht="12" customHeight="1" x14ac:dyDescent="0.25">
      <c r="A45" s="85"/>
      <c r="B45" s="86" t="s">
        <v>92</v>
      </c>
      <c r="C45" s="87" t="s">
        <v>25</v>
      </c>
      <c r="D45" s="87">
        <v>1</v>
      </c>
      <c r="E45" s="87" t="s">
        <v>93</v>
      </c>
      <c r="F45" s="88">
        <v>150000</v>
      </c>
      <c r="G45" s="89">
        <f>D45*F45</f>
        <v>150000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  <c r="FP45" s="90"/>
      <c r="FQ45" s="90"/>
      <c r="FR45" s="90"/>
      <c r="FS45" s="90"/>
      <c r="FT45" s="90"/>
      <c r="FU45" s="90"/>
      <c r="FV45" s="90"/>
      <c r="FW45" s="90"/>
      <c r="FX45" s="90"/>
      <c r="FY45" s="90"/>
      <c r="FZ45" s="90"/>
      <c r="GA45" s="90"/>
      <c r="GB45" s="90"/>
      <c r="GC45" s="90"/>
      <c r="GD45" s="90"/>
      <c r="GE45" s="90"/>
      <c r="GF45" s="90"/>
      <c r="GG45" s="90"/>
      <c r="GH45" s="90"/>
      <c r="GI45" s="90"/>
      <c r="GJ45" s="90"/>
      <c r="GK45" s="90"/>
      <c r="GL45" s="90"/>
      <c r="GM45" s="90"/>
      <c r="GN45" s="90"/>
      <c r="GO45" s="90"/>
      <c r="GP45" s="90"/>
      <c r="GQ45" s="90"/>
      <c r="GR45" s="90"/>
      <c r="GS45" s="90"/>
      <c r="GT45" s="90"/>
      <c r="GU45" s="90"/>
      <c r="GV45" s="90"/>
      <c r="GW45" s="90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0"/>
      <c r="HI45" s="90"/>
      <c r="HJ45" s="90"/>
      <c r="HK45" s="90"/>
      <c r="HL45" s="90"/>
      <c r="HM45" s="90"/>
      <c r="HN45" s="90"/>
      <c r="HO45" s="90"/>
      <c r="HP45" s="90"/>
      <c r="HQ45" s="90"/>
      <c r="HR45" s="90"/>
      <c r="HS45" s="90"/>
      <c r="HT45" s="90"/>
      <c r="HU45" s="90"/>
      <c r="HV45" s="90"/>
      <c r="HW45" s="90"/>
      <c r="HX45" s="90"/>
      <c r="HY45" s="90"/>
      <c r="HZ45" s="90"/>
      <c r="IA45" s="90"/>
      <c r="IB45" s="90"/>
      <c r="IC45" s="90"/>
      <c r="ID45" s="90"/>
      <c r="IE45" s="90"/>
      <c r="IF45" s="90"/>
      <c r="IG45" s="90"/>
      <c r="IH45" s="90"/>
      <c r="II45" s="90"/>
      <c r="IJ45" s="90"/>
      <c r="IK45" s="90"/>
      <c r="IL45" s="90"/>
      <c r="IM45" s="90"/>
      <c r="IN45" s="90"/>
      <c r="IO45" s="90"/>
      <c r="IP45" s="90"/>
      <c r="IQ45" s="90"/>
      <c r="IR45" s="90"/>
      <c r="IS45" s="90"/>
      <c r="IT45" s="90"/>
      <c r="IU45" s="90"/>
    </row>
    <row r="46" spans="1:255" customFormat="1" ht="11.25" customHeight="1" x14ac:dyDescent="0.25">
      <c r="A46" s="69"/>
      <c r="B46" s="92" t="s">
        <v>28</v>
      </c>
      <c r="C46" s="93"/>
      <c r="D46" s="93"/>
      <c r="E46" s="93"/>
      <c r="F46" s="94"/>
      <c r="G46" s="95">
        <f>SUM(G44:G45)</f>
        <v>230000</v>
      </c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  <c r="IJ46" s="69"/>
      <c r="IK46" s="69"/>
      <c r="IL46" s="69"/>
      <c r="IM46" s="69"/>
      <c r="IN46" s="69"/>
      <c r="IO46" s="69"/>
      <c r="IP46" s="69"/>
      <c r="IQ46" s="69"/>
      <c r="IR46" s="69"/>
      <c r="IS46" s="69"/>
      <c r="IT46" s="69"/>
      <c r="IU46" s="69"/>
    </row>
    <row r="47" spans="1:255" customFormat="1" ht="15.75" customHeight="1" x14ac:dyDescent="0.25">
      <c r="A47" s="77"/>
      <c r="B47" s="96"/>
      <c r="C47" s="97"/>
      <c r="D47" s="97"/>
      <c r="E47" s="97"/>
      <c r="F47" s="98"/>
      <c r="G47" s="98"/>
      <c r="H47" s="69"/>
      <c r="I47" s="69"/>
      <c r="J47" s="69"/>
      <c r="K47" s="9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69"/>
      <c r="IP47" s="69"/>
      <c r="IQ47" s="69"/>
      <c r="IR47" s="69"/>
      <c r="IS47" s="69"/>
      <c r="IT47" s="69"/>
      <c r="IU47" s="69"/>
    </row>
    <row r="48" spans="1:255" customFormat="1" ht="12" customHeight="1" x14ac:dyDescent="0.25">
      <c r="A48" s="77"/>
      <c r="B48" s="78" t="s">
        <v>29</v>
      </c>
      <c r="C48" s="79"/>
      <c r="D48" s="80"/>
      <c r="E48" s="80"/>
      <c r="F48" s="81"/>
      <c r="G48" s="82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  <c r="IL48" s="69"/>
      <c r="IM48" s="69"/>
      <c r="IN48" s="69"/>
      <c r="IO48" s="69"/>
      <c r="IP48" s="69"/>
      <c r="IQ48" s="69"/>
      <c r="IR48" s="69"/>
      <c r="IS48" s="69"/>
      <c r="IT48" s="69"/>
      <c r="IU48" s="69"/>
    </row>
    <row r="49" spans="1:255" customFormat="1" ht="24" customHeight="1" x14ac:dyDescent="0.25">
      <c r="A49" s="77"/>
      <c r="B49" s="83" t="s">
        <v>30</v>
      </c>
      <c r="C49" s="84" t="s">
        <v>31</v>
      </c>
      <c r="D49" s="84" t="s">
        <v>32</v>
      </c>
      <c r="E49" s="83" t="s">
        <v>17</v>
      </c>
      <c r="F49" s="84" t="s">
        <v>18</v>
      </c>
      <c r="G49" s="83" t="s">
        <v>19</v>
      </c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  <c r="IH49" s="69"/>
      <c r="II49" s="69"/>
      <c r="IJ49" s="69"/>
      <c r="IK49" s="69"/>
      <c r="IL49" s="69"/>
      <c r="IM49" s="69"/>
      <c r="IN49" s="69"/>
      <c r="IO49" s="69"/>
      <c r="IP49" s="69"/>
      <c r="IQ49" s="69"/>
      <c r="IR49" s="69"/>
      <c r="IS49" s="69"/>
      <c r="IT49" s="69"/>
      <c r="IU49" s="69"/>
    </row>
    <row r="50" spans="1:255" s="91" customFormat="1" ht="12" customHeight="1" x14ac:dyDescent="0.25">
      <c r="A50" s="85"/>
      <c r="B50" s="86" t="s">
        <v>120</v>
      </c>
      <c r="C50" s="87" t="s">
        <v>121</v>
      </c>
      <c r="D50" s="87">
        <v>30</v>
      </c>
      <c r="E50" s="87" t="s">
        <v>78</v>
      </c>
      <c r="F50" s="88">
        <v>1192</v>
      </c>
      <c r="G50" s="89">
        <f>(D50*F50)</f>
        <v>35760</v>
      </c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  <c r="FK50" s="90"/>
      <c r="FL50" s="90"/>
      <c r="FM50" s="90"/>
      <c r="FN50" s="90"/>
      <c r="FO50" s="90"/>
      <c r="FP50" s="90"/>
      <c r="FQ50" s="90"/>
      <c r="FR50" s="90"/>
      <c r="FS50" s="90"/>
      <c r="FT50" s="90"/>
      <c r="FU50" s="90"/>
      <c r="FV50" s="90"/>
      <c r="FW50" s="90"/>
      <c r="FX50" s="90"/>
      <c r="FY50" s="90"/>
      <c r="FZ50" s="90"/>
      <c r="GA50" s="90"/>
      <c r="GB50" s="90"/>
      <c r="GC50" s="90"/>
      <c r="GD50" s="90"/>
      <c r="GE50" s="90"/>
      <c r="GF50" s="90"/>
      <c r="GG50" s="90"/>
      <c r="GH50" s="90"/>
      <c r="GI50" s="90"/>
      <c r="GJ50" s="90"/>
      <c r="GK50" s="90"/>
      <c r="GL50" s="90"/>
      <c r="GM50" s="90"/>
      <c r="GN50" s="90"/>
      <c r="GO50" s="90"/>
      <c r="GP50" s="90"/>
      <c r="GQ50" s="90"/>
      <c r="GR50" s="90"/>
      <c r="GS50" s="90"/>
      <c r="GT50" s="90"/>
      <c r="GU50" s="90"/>
      <c r="GV50" s="90"/>
      <c r="GW50" s="90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0"/>
      <c r="HI50" s="90"/>
      <c r="HJ50" s="90"/>
      <c r="HK50" s="90"/>
      <c r="HL50" s="90"/>
      <c r="HM50" s="90"/>
      <c r="HN50" s="90"/>
      <c r="HO50" s="90"/>
      <c r="HP50" s="90"/>
      <c r="HQ50" s="90"/>
      <c r="HR50" s="90"/>
      <c r="HS50" s="90"/>
      <c r="HT50" s="90"/>
      <c r="HU50" s="90"/>
      <c r="HV50" s="90"/>
      <c r="HW50" s="90"/>
      <c r="HX50" s="90"/>
      <c r="HY50" s="90"/>
      <c r="HZ50" s="90"/>
      <c r="IA50" s="90"/>
      <c r="IB50" s="90"/>
      <c r="IC50" s="90"/>
      <c r="ID50" s="90"/>
      <c r="IE50" s="90"/>
      <c r="IF50" s="90"/>
      <c r="IG50" s="90"/>
      <c r="IH50" s="90"/>
      <c r="II50" s="90"/>
      <c r="IJ50" s="90"/>
      <c r="IK50" s="90"/>
      <c r="IL50" s="90"/>
      <c r="IM50" s="90"/>
      <c r="IN50" s="90"/>
      <c r="IO50" s="90"/>
      <c r="IP50" s="90"/>
      <c r="IQ50" s="90"/>
      <c r="IR50" s="90"/>
      <c r="IS50" s="90"/>
      <c r="IT50" s="90"/>
      <c r="IU50" s="90"/>
    </row>
    <row r="51" spans="1:255" s="91" customFormat="1" ht="12" customHeight="1" x14ac:dyDescent="0.25">
      <c r="A51" s="85"/>
      <c r="B51" s="86" t="s">
        <v>122</v>
      </c>
      <c r="C51" s="87" t="s">
        <v>121</v>
      </c>
      <c r="D51" s="87">
        <v>30</v>
      </c>
      <c r="E51" s="87" t="s">
        <v>78</v>
      </c>
      <c r="F51" s="88">
        <v>1100</v>
      </c>
      <c r="G51" s="89">
        <f>(D51*F51)</f>
        <v>33000</v>
      </c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0"/>
      <c r="FX51" s="90"/>
      <c r="FY51" s="90"/>
      <c r="FZ51" s="90"/>
      <c r="GA51" s="90"/>
      <c r="GB51" s="90"/>
      <c r="GC51" s="90"/>
      <c r="GD51" s="90"/>
      <c r="GE51" s="90"/>
      <c r="GF51" s="90"/>
      <c r="GG51" s="90"/>
      <c r="GH51" s="90"/>
      <c r="GI51" s="90"/>
      <c r="GJ51" s="90"/>
      <c r="GK51" s="90"/>
      <c r="GL51" s="90"/>
      <c r="GM51" s="90"/>
      <c r="GN51" s="90"/>
      <c r="GO51" s="90"/>
      <c r="GP51" s="90"/>
      <c r="GQ51" s="90"/>
      <c r="GR51" s="90"/>
      <c r="GS51" s="90"/>
      <c r="GT51" s="90"/>
      <c r="GU51" s="90"/>
      <c r="GV51" s="90"/>
      <c r="GW51" s="90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0"/>
      <c r="HI51" s="90"/>
      <c r="HJ51" s="90"/>
      <c r="HK51" s="90"/>
      <c r="HL51" s="90"/>
      <c r="HM51" s="90"/>
      <c r="HN51" s="90"/>
      <c r="HO51" s="90"/>
      <c r="HP51" s="90"/>
      <c r="HQ51" s="90"/>
      <c r="HR51" s="90"/>
      <c r="HS51" s="90"/>
      <c r="HT51" s="90"/>
      <c r="HU51" s="90"/>
      <c r="HV51" s="90"/>
      <c r="HW51" s="90"/>
      <c r="HX51" s="90"/>
      <c r="HY51" s="90"/>
      <c r="HZ51" s="90"/>
      <c r="IA51" s="90"/>
      <c r="IB51" s="90"/>
      <c r="IC51" s="90"/>
      <c r="ID51" s="90"/>
      <c r="IE51" s="90"/>
      <c r="IF51" s="90"/>
      <c r="IG51" s="90"/>
      <c r="IH51" s="90"/>
      <c r="II51" s="90"/>
      <c r="IJ51" s="90"/>
      <c r="IK51" s="90"/>
      <c r="IL51" s="90"/>
      <c r="IM51" s="90"/>
      <c r="IN51" s="90"/>
      <c r="IO51" s="90"/>
      <c r="IP51" s="90"/>
      <c r="IQ51" s="90"/>
      <c r="IR51" s="90"/>
      <c r="IS51" s="90"/>
      <c r="IT51" s="90"/>
      <c r="IU51" s="90"/>
    </row>
    <row r="52" spans="1:255" s="91" customFormat="1" ht="12" customHeight="1" x14ac:dyDescent="0.25">
      <c r="A52" s="85"/>
      <c r="B52" s="86" t="s">
        <v>79</v>
      </c>
      <c r="C52" s="87" t="s">
        <v>77</v>
      </c>
      <c r="D52" s="87">
        <v>30</v>
      </c>
      <c r="E52" s="87" t="s">
        <v>78</v>
      </c>
      <c r="F52" s="88">
        <v>350</v>
      </c>
      <c r="G52" s="89">
        <f t="shared" ref="G52:G57" si="2">(D52*F52)</f>
        <v>10500</v>
      </c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0"/>
      <c r="FL52" s="90"/>
      <c r="FM52" s="90"/>
      <c r="FN52" s="90"/>
      <c r="FO52" s="90"/>
      <c r="FP52" s="90"/>
      <c r="FQ52" s="90"/>
      <c r="FR52" s="90"/>
      <c r="FS52" s="90"/>
      <c r="FT52" s="90"/>
      <c r="FU52" s="90"/>
      <c r="FV52" s="90"/>
      <c r="FW52" s="90"/>
      <c r="FX52" s="90"/>
      <c r="FY52" s="90"/>
      <c r="FZ52" s="90"/>
      <c r="GA52" s="90"/>
      <c r="GB52" s="90"/>
      <c r="GC52" s="90"/>
      <c r="GD52" s="90"/>
      <c r="GE52" s="90"/>
      <c r="GF52" s="90"/>
      <c r="GG52" s="90"/>
      <c r="GH52" s="90"/>
      <c r="GI52" s="90"/>
      <c r="GJ52" s="90"/>
      <c r="GK52" s="90"/>
      <c r="GL52" s="90"/>
      <c r="GM52" s="90"/>
      <c r="GN52" s="90"/>
      <c r="GO52" s="90"/>
      <c r="GP52" s="90"/>
      <c r="GQ52" s="90"/>
      <c r="GR52" s="90"/>
      <c r="GS52" s="90"/>
      <c r="GT52" s="90"/>
      <c r="GU52" s="90"/>
      <c r="GV52" s="90"/>
      <c r="GW52" s="90"/>
      <c r="GX52" s="90"/>
      <c r="GY52" s="90"/>
      <c r="GZ52" s="90"/>
      <c r="HA52" s="90"/>
      <c r="HB52" s="90"/>
      <c r="HC52" s="90"/>
      <c r="HD52" s="90"/>
      <c r="HE52" s="90"/>
      <c r="HF52" s="90"/>
      <c r="HG52" s="90"/>
      <c r="HH52" s="90"/>
      <c r="HI52" s="90"/>
      <c r="HJ52" s="90"/>
      <c r="HK52" s="90"/>
      <c r="HL52" s="90"/>
      <c r="HM52" s="90"/>
      <c r="HN52" s="90"/>
      <c r="HO52" s="90"/>
      <c r="HP52" s="90"/>
      <c r="HQ52" s="90"/>
      <c r="HR52" s="90"/>
      <c r="HS52" s="90"/>
      <c r="HT52" s="90"/>
      <c r="HU52" s="90"/>
      <c r="HV52" s="90"/>
      <c r="HW52" s="90"/>
      <c r="HX52" s="90"/>
      <c r="HY52" s="90"/>
      <c r="HZ52" s="90"/>
      <c r="IA52" s="90"/>
      <c r="IB52" s="90"/>
      <c r="IC52" s="90"/>
      <c r="ID52" s="90"/>
      <c r="IE52" s="90"/>
      <c r="IF52" s="90"/>
      <c r="IG52" s="90"/>
      <c r="IH52" s="90"/>
      <c r="II52" s="90"/>
      <c r="IJ52" s="90"/>
      <c r="IK52" s="90"/>
      <c r="IL52" s="90"/>
      <c r="IM52" s="90"/>
      <c r="IN52" s="90"/>
      <c r="IO52" s="90"/>
      <c r="IP52" s="90"/>
      <c r="IQ52" s="90"/>
      <c r="IR52" s="90"/>
      <c r="IS52" s="90"/>
      <c r="IT52" s="90"/>
      <c r="IU52" s="90"/>
    </row>
    <row r="53" spans="1:255" s="91" customFormat="1" ht="12" customHeight="1" x14ac:dyDescent="0.25">
      <c r="A53" s="85"/>
      <c r="B53" s="86" t="s">
        <v>112</v>
      </c>
      <c r="C53" s="87" t="s">
        <v>33</v>
      </c>
      <c r="D53" s="87">
        <v>40000</v>
      </c>
      <c r="E53" s="87" t="s">
        <v>80</v>
      </c>
      <c r="F53" s="88">
        <v>19</v>
      </c>
      <c r="G53" s="89">
        <f t="shared" si="2"/>
        <v>760000</v>
      </c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  <c r="FY53" s="90"/>
      <c r="FZ53" s="90"/>
      <c r="GA53" s="90"/>
      <c r="GB53" s="90"/>
      <c r="GC53" s="90"/>
      <c r="GD53" s="90"/>
      <c r="GE53" s="90"/>
      <c r="GF53" s="90"/>
      <c r="GG53" s="90"/>
      <c r="GH53" s="90"/>
      <c r="GI53" s="90"/>
      <c r="GJ53" s="90"/>
      <c r="GK53" s="90"/>
      <c r="GL53" s="90"/>
      <c r="GM53" s="90"/>
      <c r="GN53" s="90"/>
      <c r="GO53" s="90"/>
      <c r="GP53" s="90"/>
      <c r="GQ53" s="90"/>
      <c r="GR53" s="90"/>
      <c r="GS53" s="90"/>
      <c r="GT53" s="90"/>
      <c r="GU53" s="90"/>
      <c r="GV53" s="90"/>
      <c r="GW53" s="90"/>
      <c r="GX53" s="90"/>
      <c r="GY53" s="90"/>
      <c r="GZ53" s="90"/>
      <c r="HA53" s="90"/>
      <c r="HB53" s="90"/>
      <c r="HC53" s="90"/>
      <c r="HD53" s="90"/>
      <c r="HE53" s="90"/>
      <c r="HF53" s="90"/>
      <c r="HG53" s="90"/>
      <c r="HH53" s="90"/>
      <c r="HI53" s="90"/>
      <c r="HJ53" s="90"/>
      <c r="HK53" s="90"/>
      <c r="HL53" s="90"/>
      <c r="HM53" s="90"/>
      <c r="HN53" s="90"/>
      <c r="HO53" s="90"/>
      <c r="HP53" s="90"/>
      <c r="HQ53" s="90"/>
      <c r="HR53" s="90"/>
      <c r="HS53" s="90"/>
      <c r="HT53" s="90"/>
      <c r="HU53" s="90"/>
      <c r="HV53" s="90"/>
      <c r="HW53" s="90"/>
      <c r="HX53" s="90"/>
      <c r="HY53" s="90"/>
      <c r="HZ53" s="90"/>
      <c r="IA53" s="90"/>
      <c r="IB53" s="90"/>
      <c r="IC53" s="90"/>
      <c r="ID53" s="90"/>
      <c r="IE53" s="90"/>
      <c r="IF53" s="90"/>
      <c r="IG53" s="90"/>
      <c r="IH53" s="90"/>
      <c r="II53" s="90"/>
      <c r="IJ53" s="90"/>
      <c r="IK53" s="90"/>
      <c r="IL53" s="90"/>
      <c r="IM53" s="90"/>
      <c r="IN53" s="90"/>
      <c r="IO53" s="90"/>
      <c r="IP53" s="90"/>
      <c r="IQ53" s="90"/>
      <c r="IR53" s="90"/>
      <c r="IS53" s="90"/>
      <c r="IT53" s="90"/>
      <c r="IU53" s="90"/>
    </row>
    <row r="54" spans="1:255" s="91" customFormat="1" ht="12" customHeight="1" x14ac:dyDescent="0.25">
      <c r="A54" s="85"/>
      <c r="B54" s="86" t="s">
        <v>81</v>
      </c>
      <c r="C54" s="87" t="s">
        <v>33</v>
      </c>
      <c r="D54" s="87">
        <v>1400</v>
      </c>
      <c r="E54" s="87" t="s">
        <v>80</v>
      </c>
      <c r="F54" s="88">
        <v>200</v>
      </c>
      <c r="G54" s="89">
        <f t="shared" si="2"/>
        <v>280000</v>
      </c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  <c r="FH54" s="90"/>
      <c r="FI54" s="90"/>
      <c r="FJ54" s="90"/>
      <c r="FK54" s="90"/>
      <c r="FL54" s="90"/>
      <c r="FM54" s="90"/>
      <c r="FN54" s="90"/>
      <c r="FO54" s="90"/>
      <c r="FP54" s="90"/>
      <c r="FQ54" s="90"/>
      <c r="FR54" s="90"/>
      <c r="FS54" s="90"/>
      <c r="FT54" s="90"/>
      <c r="FU54" s="90"/>
      <c r="FV54" s="90"/>
      <c r="FW54" s="90"/>
      <c r="FX54" s="90"/>
      <c r="FY54" s="90"/>
      <c r="FZ54" s="90"/>
      <c r="GA54" s="90"/>
      <c r="GB54" s="90"/>
      <c r="GC54" s="90"/>
      <c r="GD54" s="90"/>
      <c r="GE54" s="90"/>
      <c r="GF54" s="90"/>
      <c r="GG54" s="90"/>
      <c r="GH54" s="90"/>
      <c r="GI54" s="90"/>
      <c r="GJ54" s="90"/>
      <c r="GK54" s="90"/>
      <c r="GL54" s="90"/>
      <c r="GM54" s="90"/>
      <c r="GN54" s="90"/>
      <c r="GO54" s="90"/>
      <c r="GP54" s="90"/>
      <c r="GQ54" s="90"/>
      <c r="GR54" s="90"/>
      <c r="GS54" s="90"/>
      <c r="GT54" s="90"/>
      <c r="GU54" s="90"/>
      <c r="GV54" s="90"/>
      <c r="GW54" s="90"/>
      <c r="GX54" s="90"/>
      <c r="GY54" s="90"/>
      <c r="GZ54" s="90"/>
      <c r="HA54" s="90"/>
      <c r="HB54" s="90"/>
      <c r="HC54" s="90"/>
      <c r="HD54" s="90"/>
      <c r="HE54" s="90"/>
      <c r="HF54" s="90"/>
      <c r="HG54" s="90"/>
      <c r="HH54" s="90"/>
      <c r="HI54" s="90"/>
      <c r="HJ54" s="90"/>
      <c r="HK54" s="90"/>
      <c r="HL54" s="90"/>
      <c r="HM54" s="90"/>
      <c r="HN54" s="90"/>
      <c r="HO54" s="90"/>
      <c r="HP54" s="90"/>
      <c r="HQ54" s="90"/>
      <c r="HR54" s="90"/>
      <c r="HS54" s="90"/>
      <c r="HT54" s="90"/>
      <c r="HU54" s="90"/>
      <c r="HV54" s="90"/>
      <c r="HW54" s="90"/>
      <c r="HX54" s="90"/>
      <c r="HY54" s="90"/>
      <c r="HZ54" s="90"/>
      <c r="IA54" s="90"/>
      <c r="IB54" s="90"/>
      <c r="IC54" s="90"/>
      <c r="ID54" s="90"/>
      <c r="IE54" s="90"/>
      <c r="IF54" s="90"/>
      <c r="IG54" s="90"/>
      <c r="IH54" s="90"/>
      <c r="II54" s="90"/>
      <c r="IJ54" s="90"/>
      <c r="IK54" s="90"/>
      <c r="IL54" s="90"/>
      <c r="IM54" s="90"/>
      <c r="IN54" s="90"/>
      <c r="IO54" s="90"/>
      <c r="IP54" s="90"/>
      <c r="IQ54" s="90"/>
      <c r="IR54" s="90"/>
      <c r="IS54" s="90"/>
      <c r="IT54" s="90"/>
      <c r="IU54" s="90"/>
    </row>
    <row r="55" spans="1:255" s="91" customFormat="1" ht="12" customHeight="1" x14ac:dyDescent="0.25">
      <c r="A55" s="85"/>
      <c r="B55" s="86" t="s">
        <v>82</v>
      </c>
      <c r="C55" s="87" t="s">
        <v>97</v>
      </c>
      <c r="D55" s="87">
        <v>15</v>
      </c>
      <c r="E55" s="87" t="s">
        <v>96</v>
      </c>
      <c r="F55" s="88">
        <v>25000</v>
      </c>
      <c r="G55" s="89">
        <f t="shared" si="2"/>
        <v>375000</v>
      </c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0"/>
      <c r="GF55" s="90"/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0"/>
      <c r="GZ55" s="90"/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0"/>
      <c r="HT55" s="90"/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0"/>
      <c r="IN55" s="90"/>
      <c r="IO55" s="90"/>
      <c r="IP55" s="90"/>
      <c r="IQ55" s="90"/>
      <c r="IR55" s="90"/>
      <c r="IS55" s="90"/>
      <c r="IT55" s="90"/>
      <c r="IU55" s="90"/>
    </row>
    <row r="56" spans="1:255" s="91" customFormat="1" ht="12" customHeight="1" x14ac:dyDescent="0.25">
      <c r="A56" s="85"/>
      <c r="B56" s="86" t="s">
        <v>83</v>
      </c>
      <c r="C56" s="87" t="s">
        <v>77</v>
      </c>
      <c r="D56" s="87">
        <v>100</v>
      </c>
      <c r="E56" s="87" t="s">
        <v>84</v>
      </c>
      <c r="F56" s="88">
        <v>320</v>
      </c>
      <c r="G56" s="89">
        <f t="shared" si="2"/>
        <v>32000</v>
      </c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0"/>
      <c r="FL56" s="90"/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0"/>
      <c r="GF56" s="90"/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0"/>
      <c r="GZ56" s="90"/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0"/>
      <c r="HT56" s="90"/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0"/>
      <c r="IN56" s="90"/>
      <c r="IO56" s="90"/>
      <c r="IP56" s="90"/>
      <c r="IQ56" s="90"/>
      <c r="IR56" s="90"/>
      <c r="IS56" s="90"/>
      <c r="IT56" s="90"/>
      <c r="IU56" s="90"/>
    </row>
    <row r="57" spans="1:255" s="91" customFormat="1" ht="12" customHeight="1" x14ac:dyDescent="0.25">
      <c r="A57" s="85"/>
      <c r="B57" s="86" t="s">
        <v>113</v>
      </c>
      <c r="C57" s="87" t="s">
        <v>85</v>
      </c>
      <c r="D57" s="87">
        <v>1</v>
      </c>
      <c r="E57" s="87" t="s">
        <v>108</v>
      </c>
      <c r="F57" s="88">
        <v>1997000</v>
      </c>
      <c r="G57" s="89">
        <f t="shared" si="2"/>
        <v>1997000</v>
      </c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0"/>
      <c r="FF57" s="90"/>
      <c r="FG57" s="90"/>
      <c r="FH57" s="90"/>
      <c r="FI57" s="90"/>
      <c r="FJ57" s="90"/>
      <c r="FK57" s="90"/>
      <c r="FL57" s="90"/>
      <c r="FM57" s="90"/>
      <c r="FN57" s="90"/>
      <c r="FO57" s="90"/>
      <c r="FP57" s="90"/>
      <c r="FQ57" s="90"/>
      <c r="FR57" s="90"/>
      <c r="FS57" s="90"/>
      <c r="FT57" s="90"/>
      <c r="FU57" s="90"/>
      <c r="FV57" s="90"/>
      <c r="FW57" s="90"/>
      <c r="FX57" s="90"/>
      <c r="FY57" s="90"/>
      <c r="FZ57" s="90"/>
      <c r="GA57" s="90"/>
      <c r="GB57" s="90"/>
      <c r="GC57" s="90"/>
      <c r="GD57" s="90"/>
      <c r="GE57" s="90"/>
      <c r="GF57" s="90"/>
      <c r="GG57" s="90"/>
      <c r="GH57" s="90"/>
      <c r="GI57" s="90"/>
      <c r="GJ57" s="90"/>
      <c r="GK57" s="90"/>
      <c r="GL57" s="90"/>
      <c r="GM57" s="90"/>
      <c r="GN57" s="90"/>
      <c r="GO57" s="90"/>
      <c r="GP57" s="90"/>
      <c r="GQ57" s="90"/>
      <c r="GR57" s="90"/>
      <c r="GS57" s="90"/>
      <c r="GT57" s="90"/>
      <c r="GU57" s="90"/>
      <c r="GV57" s="90"/>
      <c r="GW57" s="90"/>
      <c r="GX57" s="90"/>
      <c r="GY57" s="90"/>
      <c r="GZ57" s="90"/>
      <c r="HA57" s="90"/>
      <c r="HB57" s="90"/>
      <c r="HC57" s="90"/>
      <c r="HD57" s="90"/>
      <c r="HE57" s="90"/>
      <c r="HF57" s="90"/>
      <c r="HG57" s="90"/>
      <c r="HH57" s="90"/>
      <c r="HI57" s="90"/>
      <c r="HJ57" s="90"/>
      <c r="HK57" s="90"/>
      <c r="HL57" s="90"/>
      <c r="HM57" s="90"/>
      <c r="HN57" s="90"/>
      <c r="HO57" s="90"/>
      <c r="HP57" s="90"/>
      <c r="HQ57" s="90"/>
      <c r="HR57" s="90"/>
      <c r="HS57" s="90"/>
      <c r="HT57" s="90"/>
      <c r="HU57" s="90"/>
      <c r="HV57" s="90"/>
      <c r="HW57" s="90"/>
      <c r="HX57" s="90"/>
      <c r="HY57" s="90"/>
      <c r="HZ57" s="90"/>
      <c r="IA57" s="90"/>
      <c r="IB57" s="90"/>
      <c r="IC57" s="90"/>
      <c r="ID57" s="90"/>
      <c r="IE57" s="90"/>
      <c r="IF57" s="90"/>
      <c r="IG57" s="90"/>
      <c r="IH57" s="90"/>
      <c r="II57" s="90"/>
      <c r="IJ57" s="90"/>
      <c r="IK57" s="90"/>
      <c r="IL57" s="90"/>
      <c r="IM57" s="90"/>
      <c r="IN57" s="90"/>
      <c r="IO57" s="90"/>
      <c r="IP57" s="90"/>
      <c r="IQ57" s="90"/>
      <c r="IR57" s="90"/>
      <c r="IS57" s="90"/>
      <c r="IT57" s="90"/>
      <c r="IU57" s="90"/>
    </row>
    <row r="58" spans="1:255" customFormat="1" ht="11.25" customHeight="1" x14ac:dyDescent="0.25">
      <c r="A58" s="69"/>
      <c r="B58" s="92" t="s">
        <v>34</v>
      </c>
      <c r="C58" s="93"/>
      <c r="D58" s="93"/>
      <c r="E58" s="93"/>
      <c r="F58" s="94"/>
      <c r="G58" s="95">
        <f>SUM(G50:G57)</f>
        <v>3523260</v>
      </c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69"/>
      <c r="HZ58" s="69"/>
      <c r="IA58" s="69"/>
      <c r="IB58" s="69"/>
      <c r="IC58" s="69"/>
      <c r="ID58" s="69"/>
      <c r="IE58" s="69"/>
      <c r="IF58" s="69"/>
      <c r="IG58" s="69"/>
      <c r="IH58" s="69"/>
      <c r="II58" s="69"/>
      <c r="IJ58" s="69"/>
      <c r="IK58" s="69"/>
      <c r="IL58" s="69"/>
      <c r="IM58" s="69"/>
      <c r="IN58" s="69"/>
      <c r="IO58" s="69"/>
      <c r="IP58" s="69"/>
      <c r="IQ58" s="69"/>
      <c r="IR58" s="69"/>
      <c r="IS58" s="69"/>
      <c r="IT58" s="69"/>
      <c r="IU58" s="69"/>
    </row>
    <row r="59" spans="1:255" customFormat="1" ht="15.75" customHeight="1" x14ac:dyDescent="0.25">
      <c r="A59" s="77"/>
      <c r="B59" s="96"/>
      <c r="C59" s="97"/>
      <c r="D59" s="97"/>
      <c r="E59" s="97"/>
      <c r="F59" s="98"/>
      <c r="G59" s="98"/>
      <c r="H59" s="69"/>
      <c r="I59" s="69"/>
      <c r="J59" s="69"/>
      <c r="K59" s="9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69"/>
      <c r="HZ59" s="69"/>
      <c r="IA59" s="69"/>
      <c r="IB59" s="69"/>
      <c r="IC59" s="69"/>
      <c r="ID59" s="69"/>
      <c r="IE59" s="69"/>
      <c r="IF59" s="69"/>
      <c r="IG59" s="69"/>
      <c r="IH59" s="69"/>
      <c r="II59" s="69"/>
      <c r="IJ59" s="69"/>
      <c r="IK59" s="69"/>
      <c r="IL59" s="69"/>
      <c r="IM59" s="69"/>
      <c r="IN59" s="69"/>
      <c r="IO59" s="69"/>
      <c r="IP59" s="69"/>
      <c r="IQ59" s="69"/>
      <c r="IR59" s="69"/>
      <c r="IS59" s="69"/>
      <c r="IT59" s="69"/>
      <c r="IU59" s="69"/>
    </row>
    <row r="60" spans="1:255" customFormat="1" ht="12" customHeight="1" x14ac:dyDescent="0.25">
      <c r="A60" s="77"/>
      <c r="B60" s="78" t="s">
        <v>35</v>
      </c>
      <c r="C60" s="79"/>
      <c r="D60" s="80"/>
      <c r="E60" s="80"/>
      <c r="F60" s="81"/>
      <c r="G60" s="82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69"/>
      <c r="HT60" s="69"/>
      <c r="HU60" s="69"/>
      <c r="HV60" s="69"/>
      <c r="HW60" s="69"/>
      <c r="HX60" s="69"/>
      <c r="HY60" s="69"/>
      <c r="HZ60" s="69"/>
      <c r="IA60" s="69"/>
      <c r="IB60" s="69"/>
      <c r="IC60" s="69"/>
      <c r="ID60" s="69"/>
      <c r="IE60" s="69"/>
      <c r="IF60" s="69"/>
      <c r="IG60" s="69"/>
      <c r="IH60" s="69"/>
      <c r="II60" s="69"/>
      <c r="IJ60" s="69"/>
      <c r="IK60" s="69"/>
      <c r="IL60" s="69"/>
      <c r="IM60" s="69"/>
      <c r="IN60" s="69"/>
      <c r="IO60" s="69"/>
      <c r="IP60" s="69"/>
      <c r="IQ60" s="69"/>
      <c r="IR60" s="69"/>
      <c r="IS60" s="69"/>
      <c r="IT60" s="69"/>
      <c r="IU60" s="69"/>
    </row>
    <row r="61" spans="1:255" customFormat="1" ht="24" customHeight="1" x14ac:dyDescent="0.25">
      <c r="A61" s="77"/>
      <c r="B61" s="83" t="s">
        <v>36</v>
      </c>
      <c r="C61" s="84" t="s">
        <v>31</v>
      </c>
      <c r="D61" s="84" t="s">
        <v>32</v>
      </c>
      <c r="E61" s="83" t="s">
        <v>17</v>
      </c>
      <c r="F61" s="84" t="s">
        <v>18</v>
      </c>
      <c r="G61" s="83" t="s">
        <v>19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69"/>
      <c r="HP61" s="69"/>
      <c r="HQ61" s="69"/>
      <c r="HR61" s="69"/>
      <c r="HS61" s="69"/>
      <c r="HT61" s="69"/>
      <c r="HU61" s="69"/>
      <c r="HV61" s="69"/>
      <c r="HW61" s="69"/>
      <c r="HX61" s="69"/>
      <c r="HY61" s="69"/>
      <c r="HZ61" s="69"/>
      <c r="IA61" s="69"/>
      <c r="IB61" s="69"/>
      <c r="IC61" s="69"/>
      <c r="ID61" s="69"/>
      <c r="IE61" s="69"/>
      <c r="IF61" s="69"/>
      <c r="IG61" s="69"/>
      <c r="IH61" s="69"/>
      <c r="II61" s="69"/>
      <c r="IJ61" s="69"/>
      <c r="IK61" s="69"/>
      <c r="IL61" s="69"/>
      <c r="IM61" s="69"/>
      <c r="IN61" s="69"/>
      <c r="IO61" s="69"/>
      <c r="IP61" s="69"/>
      <c r="IQ61" s="69"/>
      <c r="IR61" s="69"/>
      <c r="IS61" s="69"/>
      <c r="IT61" s="69"/>
      <c r="IU61" s="69"/>
    </row>
    <row r="62" spans="1:255" s="91" customFormat="1" ht="12" customHeight="1" x14ac:dyDescent="0.25">
      <c r="A62" s="85"/>
      <c r="B62" s="86" t="s">
        <v>86</v>
      </c>
      <c r="C62" s="87" t="s">
        <v>119</v>
      </c>
      <c r="D62" s="87">
        <v>4</v>
      </c>
      <c r="E62" s="87" t="s">
        <v>87</v>
      </c>
      <c r="F62" s="88">
        <v>8300</v>
      </c>
      <c r="G62" s="89">
        <f t="shared" ref="G62:G67" si="3">D62*F62</f>
        <v>33200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  <c r="IO62" s="90"/>
      <c r="IP62" s="90"/>
      <c r="IQ62" s="90"/>
      <c r="IR62" s="90"/>
      <c r="IS62" s="90"/>
      <c r="IT62" s="90"/>
      <c r="IU62" s="90"/>
    </row>
    <row r="63" spans="1:255" s="91" customFormat="1" ht="12" customHeight="1" x14ac:dyDescent="0.25">
      <c r="A63" s="85"/>
      <c r="B63" s="86" t="s">
        <v>88</v>
      </c>
      <c r="C63" s="87" t="s">
        <v>119</v>
      </c>
      <c r="D63" s="87">
        <v>2</v>
      </c>
      <c r="E63" s="87" t="s">
        <v>89</v>
      </c>
      <c r="F63" s="88">
        <v>6000</v>
      </c>
      <c r="G63" s="89">
        <f t="shared" si="3"/>
        <v>12000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90"/>
      <c r="GB63" s="90"/>
      <c r="GC63" s="90"/>
      <c r="GD63" s="90"/>
      <c r="GE63" s="90"/>
      <c r="GF63" s="90"/>
      <c r="GG63" s="90"/>
      <c r="GH63" s="90"/>
      <c r="GI63" s="90"/>
      <c r="GJ63" s="90"/>
      <c r="GK63" s="90"/>
      <c r="GL63" s="90"/>
      <c r="GM63" s="90"/>
      <c r="GN63" s="90"/>
      <c r="GO63" s="90"/>
      <c r="GP63" s="90"/>
      <c r="GQ63" s="90"/>
      <c r="GR63" s="90"/>
      <c r="GS63" s="90"/>
      <c r="GT63" s="90"/>
      <c r="GU63" s="90"/>
      <c r="GV63" s="90"/>
      <c r="GW63" s="90"/>
      <c r="GX63" s="90"/>
      <c r="GY63" s="90"/>
      <c r="GZ63" s="90"/>
      <c r="HA63" s="90"/>
      <c r="HB63" s="90"/>
      <c r="HC63" s="90"/>
      <c r="HD63" s="90"/>
      <c r="HE63" s="90"/>
      <c r="HF63" s="90"/>
      <c r="HG63" s="90"/>
      <c r="HH63" s="90"/>
      <c r="HI63" s="90"/>
      <c r="HJ63" s="90"/>
      <c r="HK63" s="90"/>
      <c r="HL63" s="90"/>
      <c r="HM63" s="90"/>
      <c r="HN63" s="90"/>
      <c r="HO63" s="90"/>
      <c r="HP63" s="90"/>
      <c r="HQ63" s="90"/>
      <c r="HR63" s="90"/>
      <c r="HS63" s="90"/>
      <c r="HT63" s="90"/>
      <c r="HU63" s="90"/>
      <c r="HV63" s="90"/>
      <c r="HW63" s="90"/>
      <c r="HX63" s="90"/>
      <c r="HY63" s="90"/>
      <c r="HZ63" s="90"/>
      <c r="IA63" s="90"/>
      <c r="IB63" s="90"/>
      <c r="IC63" s="90"/>
      <c r="ID63" s="90"/>
      <c r="IE63" s="90"/>
      <c r="IF63" s="90"/>
      <c r="IG63" s="90"/>
      <c r="IH63" s="90"/>
      <c r="II63" s="90"/>
      <c r="IJ63" s="90"/>
      <c r="IK63" s="90"/>
      <c r="IL63" s="90"/>
      <c r="IM63" s="90"/>
      <c r="IN63" s="90"/>
      <c r="IO63" s="90"/>
      <c r="IP63" s="90"/>
      <c r="IQ63" s="90"/>
      <c r="IR63" s="90"/>
      <c r="IS63" s="90"/>
      <c r="IT63" s="90"/>
      <c r="IU63" s="90"/>
    </row>
    <row r="64" spans="1:255" s="91" customFormat="1" ht="12" customHeight="1" x14ac:dyDescent="0.25">
      <c r="A64" s="85"/>
      <c r="B64" s="86" t="s">
        <v>71</v>
      </c>
      <c r="C64" s="87" t="s">
        <v>119</v>
      </c>
      <c r="D64" s="87">
        <v>15</v>
      </c>
      <c r="E64" s="87" t="s">
        <v>90</v>
      </c>
      <c r="F64" s="88">
        <v>20000</v>
      </c>
      <c r="G64" s="89">
        <f t="shared" si="3"/>
        <v>300000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  <c r="FY64" s="90"/>
      <c r="FZ64" s="90"/>
      <c r="GA64" s="90"/>
      <c r="GB64" s="90"/>
      <c r="GC64" s="90"/>
      <c r="GD64" s="90"/>
      <c r="GE64" s="90"/>
      <c r="GF64" s="90"/>
      <c r="GG64" s="90"/>
      <c r="GH64" s="90"/>
      <c r="GI64" s="90"/>
      <c r="GJ64" s="90"/>
      <c r="GK64" s="90"/>
      <c r="GL64" s="90"/>
      <c r="GM64" s="90"/>
      <c r="GN64" s="90"/>
      <c r="GO64" s="90"/>
      <c r="GP64" s="90"/>
      <c r="GQ64" s="90"/>
      <c r="GR64" s="90"/>
      <c r="GS64" s="90"/>
      <c r="GT64" s="90"/>
      <c r="GU64" s="90"/>
      <c r="GV64" s="90"/>
      <c r="GW64" s="90"/>
      <c r="GX64" s="90"/>
      <c r="GY64" s="90"/>
      <c r="GZ64" s="90"/>
      <c r="HA64" s="90"/>
      <c r="HB64" s="90"/>
      <c r="HC64" s="90"/>
      <c r="HD64" s="90"/>
      <c r="HE64" s="90"/>
      <c r="HF64" s="90"/>
      <c r="HG64" s="90"/>
      <c r="HH64" s="90"/>
      <c r="HI64" s="90"/>
      <c r="HJ64" s="90"/>
      <c r="HK64" s="90"/>
      <c r="HL64" s="90"/>
      <c r="HM64" s="90"/>
      <c r="HN64" s="90"/>
      <c r="HO64" s="90"/>
      <c r="HP64" s="90"/>
      <c r="HQ64" s="90"/>
      <c r="HR64" s="90"/>
      <c r="HS64" s="90"/>
      <c r="HT64" s="90"/>
      <c r="HU64" s="90"/>
      <c r="HV64" s="90"/>
      <c r="HW64" s="90"/>
      <c r="HX64" s="90"/>
      <c r="HY64" s="90"/>
      <c r="HZ64" s="90"/>
      <c r="IA64" s="90"/>
      <c r="IB64" s="90"/>
      <c r="IC64" s="90"/>
      <c r="ID64" s="90"/>
      <c r="IE64" s="90"/>
      <c r="IF64" s="90"/>
      <c r="IG64" s="90"/>
      <c r="IH64" s="90"/>
      <c r="II64" s="90"/>
      <c r="IJ64" s="90"/>
      <c r="IK64" s="90"/>
      <c r="IL64" s="90"/>
      <c r="IM64" s="90"/>
      <c r="IN64" s="90"/>
      <c r="IO64" s="90"/>
      <c r="IP64" s="90"/>
      <c r="IQ64" s="90"/>
      <c r="IR64" s="90"/>
      <c r="IS64" s="90"/>
      <c r="IT64" s="90"/>
      <c r="IU64" s="90"/>
    </row>
    <row r="65" spans="1:255" s="91" customFormat="1" ht="12" customHeight="1" x14ac:dyDescent="0.25">
      <c r="A65" s="85"/>
      <c r="B65" s="86" t="s">
        <v>123</v>
      </c>
      <c r="C65" s="87" t="s">
        <v>119</v>
      </c>
      <c r="D65" s="87">
        <v>15</v>
      </c>
      <c r="E65" s="87" t="s">
        <v>90</v>
      </c>
      <c r="F65" s="88">
        <v>3200</v>
      </c>
      <c r="G65" s="89">
        <f t="shared" si="3"/>
        <v>48000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90"/>
      <c r="FI65" s="90"/>
      <c r="FJ65" s="90"/>
      <c r="FK65" s="90"/>
      <c r="FL65" s="90"/>
      <c r="FM65" s="90"/>
      <c r="FN65" s="90"/>
      <c r="FO65" s="90"/>
      <c r="FP65" s="90"/>
      <c r="FQ65" s="90"/>
      <c r="FR65" s="90"/>
      <c r="FS65" s="90"/>
      <c r="FT65" s="90"/>
      <c r="FU65" s="90"/>
      <c r="FV65" s="90"/>
      <c r="FW65" s="90"/>
      <c r="FX65" s="90"/>
      <c r="FY65" s="90"/>
      <c r="FZ65" s="90"/>
      <c r="GA65" s="90"/>
      <c r="GB65" s="90"/>
      <c r="GC65" s="90"/>
      <c r="GD65" s="90"/>
      <c r="GE65" s="90"/>
      <c r="GF65" s="90"/>
      <c r="GG65" s="90"/>
      <c r="GH65" s="90"/>
      <c r="GI65" s="90"/>
      <c r="GJ65" s="90"/>
      <c r="GK65" s="90"/>
      <c r="GL65" s="90"/>
      <c r="GM65" s="90"/>
      <c r="GN65" s="90"/>
      <c r="GO65" s="90"/>
      <c r="GP65" s="90"/>
      <c r="GQ65" s="90"/>
      <c r="GR65" s="90"/>
      <c r="GS65" s="90"/>
      <c r="GT65" s="90"/>
      <c r="GU65" s="90"/>
      <c r="GV65" s="90"/>
      <c r="GW65" s="90"/>
      <c r="GX65" s="90"/>
      <c r="GY65" s="90"/>
      <c r="GZ65" s="90"/>
      <c r="HA65" s="90"/>
      <c r="HB65" s="90"/>
      <c r="HC65" s="90"/>
      <c r="HD65" s="90"/>
      <c r="HE65" s="90"/>
      <c r="HF65" s="90"/>
      <c r="HG65" s="90"/>
      <c r="HH65" s="90"/>
      <c r="HI65" s="90"/>
      <c r="HJ65" s="90"/>
      <c r="HK65" s="90"/>
      <c r="HL65" s="90"/>
      <c r="HM65" s="90"/>
      <c r="HN65" s="90"/>
      <c r="HO65" s="90"/>
      <c r="HP65" s="90"/>
      <c r="HQ65" s="90"/>
      <c r="HR65" s="90"/>
      <c r="HS65" s="90"/>
      <c r="HT65" s="90"/>
      <c r="HU65" s="90"/>
      <c r="HV65" s="90"/>
      <c r="HW65" s="90"/>
      <c r="HX65" s="90"/>
      <c r="HY65" s="90"/>
      <c r="HZ65" s="90"/>
      <c r="IA65" s="90"/>
      <c r="IB65" s="90"/>
      <c r="IC65" s="90"/>
      <c r="ID65" s="90"/>
      <c r="IE65" s="90"/>
      <c r="IF65" s="90"/>
      <c r="IG65" s="90"/>
      <c r="IH65" s="90"/>
      <c r="II65" s="90"/>
      <c r="IJ65" s="90"/>
      <c r="IK65" s="90"/>
      <c r="IL65" s="90"/>
      <c r="IM65" s="90"/>
      <c r="IN65" s="90"/>
      <c r="IO65" s="90"/>
      <c r="IP65" s="90"/>
      <c r="IQ65" s="90"/>
      <c r="IR65" s="90"/>
      <c r="IS65" s="90"/>
      <c r="IT65" s="90"/>
      <c r="IU65" s="90"/>
    </row>
    <row r="66" spans="1:255" s="91" customFormat="1" ht="12" customHeight="1" x14ac:dyDescent="0.25">
      <c r="A66" s="85"/>
      <c r="B66" s="86" t="s">
        <v>91</v>
      </c>
      <c r="C66" s="87" t="s">
        <v>119</v>
      </c>
      <c r="D66" s="87">
        <v>1</v>
      </c>
      <c r="E66" s="87" t="s">
        <v>90</v>
      </c>
      <c r="F66" s="88">
        <v>250000</v>
      </c>
      <c r="G66" s="89">
        <f t="shared" si="3"/>
        <v>250000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  <c r="FY66" s="90"/>
      <c r="FZ66" s="90"/>
      <c r="GA66" s="90"/>
      <c r="GB66" s="90"/>
      <c r="GC66" s="90"/>
      <c r="GD66" s="90"/>
      <c r="GE66" s="90"/>
      <c r="GF66" s="90"/>
      <c r="GG66" s="90"/>
      <c r="GH66" s="90"/>
      <c r="GI66" s="90"/>
      <c r="GJ66" s="90"/>
      <c r="GK66" s="90"/>
      <c r="GL66" s="90"/>
      <c r="GM66" s="90"/>
      <c r="GN66" s="90"/>
      <c r="GO66" s="90"/>
      <c r="GP66" s="90"/>
      <c r="GQ66" s="90"/>
      <c r="GR66" s="90"/>
      <c r="GS66" s="90"/>
      <c r="GT66" s="90"/>
      <c r="GU66" s="90"/>
      <c r="GV66" s="90"/>
      <c r="GW66" s="90"/>
      <c r="GX66" s="90"/>
      <c r="GY66" s="90"/>
      <c r="GZ66" s="90"/>
      <c r="HA66" s="90"/>
      <c r="HB66" s="90"/>
      <c r="HC66" s="90"/>
      <c r="HD66" s="90"/>
      <c r="HE66" s="90"/>
      <c r="HF66" s="90"/>
      <c r="HG66" s="90"/>
      <c r="HH66" s="90"/>
      <c r="HI66" s="90"/>
      <c r="HJ66" s="90"/>
      <c r="HK66" s="90"/>
      <c r="HL66" s="90"/>
      <c r="HM66" s="90"/>
      <c r="HN66" s="90"/>
      <c r="HO66" s="90"/>
      <c r="HP66" s="90"/>
      <c r="HQ66" s="90"/>
      <c r="HR66" s="90"/>
      <c r="HS66" s="90"/>
      <c r="HT66" s="90"/>
      <c r="HU66" s="90"/>
      <c r="HV66" s="90"/>
      <c r="HW66" s="90"/>
      <c r="HX66" s="90"/>
      <c r="HY66" s="90"/>
      <c r="HZ66" s="90"/>
      <c r="IA66" s="90"/>
      <c r="IB66" s="90"/>
      <c r="IC66" s="90"/>
      <c r="ID66" s="90"/>
      <c r="IE66" s="90"/>
      <c r="IF66" s="90"/>
      <c r="IG66" s="90"/>
      <c r="IH66" s="90"/>
      <c r="II66" s="90"/>
      <c r="IJ66" s="90"/>
      <c r="IK66" s="90"/>
      <c r="IL66" s="90"/>
      <c r="IM66" s="90"/>
      <c r="IN66" s="90"/>
      <c r="IO66" s="90"/>
      <c r="IP66" s="90"/>
      <c r="IQ66" s="90"/>
      <c r="IR66" s="90"/>
      <c r="IS66" s="90"/>
      <c r="IT66" s="90"/>
      <c r="IU66" s="90"/>
    </row>
    <row r="67" spans="1:255" s="91" customFormat="1" ht="12" customHeight="1" x14ac:dyDescent="0.25">
      <c r="A67" s="85"/>
      <c r="B67" s="86" t="s">
        <v>102</v>
      </c>
      <c r="C67" s="87" t="s">
        <v>119</v>
      </c>
      <c r="D67" s="87">
        <v>1</v>
      </c>
      <c r="E67" s="87" t="s">
        <v>103</v>
      </c>
      <c r="F67" s="88">
        <v>360000</v>
      </c>
      <c r="G67" s="89">
        <f t="shared" si="3"/>
        <v>360000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90"/>
      <c r="FG67" s="90"/>
      <c r="FH67" s="90"/>
      <c r="FI67" s="90"/>
      <c r="FJ67" s="90"/>
      <c r="FK67" s="90"/>
      <c r="FL67" s="90"/>
      <c r="FM67" s="90"/>
      <c r="FN67" s="90"/>
      <c r="FO67" s="90"/>
      <c r="FP67" s="90"/>
      <c r="FQ67" s="90"/>
      <c r="FR67" s="90"/>
      <c r="FS67" s="90"/>
      <c r="FT67" s="90"/>
      <c r="FU67" s="90"/>
      <c r="FV67" s="90"/>
      <c r="FW67" s="90"/>
      <c r="FX67" s="90"/>
      <c r="FY67" s="90"/>
      <c r="FZ67" s="90"/>
      <c r="GA67" s="90"/>
      <c r="GB67" s="90"/>
      <c r="GC67" s="90"/>
      <c r="GD67" s="90"/>
      <c r="GE67" s="90"/>
      <c r="GF67" s="90"/>
      <c r="GG67" s="90"/>
      <c r="GH67" s="90"/>
      <c r="GI67" s="90"/>
      <c r="GJ67" s="90"/>
      <c r="GK67" s="90"/>
      <c r="GL67" s="90"/>
      <c r="GM67" s="90"/>
      <c r="GN67" s="90"/>
      <c r="GO67" s="90"/>
      <c r="GP67" s="90"/>
      <c r="GQ67" s="90"/>
      <c r="GR67" s="90"/>
      <c r="GS67" s="90"/>
      <c r="GT67" s="90"/>
      <c r="GU67" s="90"/>
      <c r="GV67" s="90"/>
      <c r="GW67" s="90"/>
      <c r="GX67" s="90"/>
      <c r="GY67" s="90"/>
      <c r="GZ67" s="90"/>
      <c r="HA67" s="90"/>
      <c r="HB67" s="90"/>
      <c r="HC67" s="90"/>
      <c r="HD67" s="90"/>
      <c r="HE67" s="90"/>
      <c r="HF67" s="90"/>
      <c r="HG67" s="90"/>
      <c r="HH67" s="90"/>
      <c r="HI67" s="90"/>
      <c r="HJ67" s="90"/>
      <c r="HK67" s="90"/>
      <c r="HL67" s="90"/>
      <c r="HM67" s="90"/>
      <c r="HN67" s="90"/>
      <c r="HO67" s="90"/>
      <c r="HP67" s="90"/>
      <c r="HQ67" s="90"/>
      <c r="HR67" s="90"/>
      <c r="HS67" s="90"/>
      <c r="HT67" s="90"/>
      <c r="HU67" s="90"/>
      <c r="HV67" s="90"/>
      <c r="HW67" s="90"/>
      <c r="HX67" s="90"/>
      <c r="HY67" s="90"/>
      <c r="HZ67" s="90"/>
      <c r="IA67" s="90"/>
      <c r="IB67" s="90"/>
      <c r="IC67" s="90"/>
      <c r="ID67" s="90"/>
      <c r="IE67" s="90"/>
      <c r="IF67" s="90"/>
      <c r="IG67" s="90"/>
      <c r="IH67" s="90"/>
      <c r="II67" s="90"/>
      <c r="IJ67" s="90"/>
      <c r="IK67" s="90"/>
      <c r="IL67" s="90"/>
      <c r="IM67" s="90"/>
      <c r="IN67" s="90"/>
      <c r="IO67" s="90"/>
      <c r="IP67" s="90"/>
      <c r="IQ67" s="90"/>
      <c r="IR67" s="90"/>
      <c r="IS67" s="90"/>
      <c r="IT67" s="90"/>
      <c r="IU67" s="90"/>
    </row>
    <row r="68" spans="1:255" customFormat="1" ht="11.25" customHeight="1" x14ac:dyDescent="0.25">
      <c r="A68" s="69"/>
      <c r="B68" s="92" t="s">
        <v>37</v>
      </c>
      <c r="C68" s="93"/>
      <c r="D68" s="93"/>
      <c r="E68" s="93"/>
      <c r="F68" s="94"/>
      <c r="G68" s="95">
        <f>SUM(G62:G67)</f>
        <v>1003200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69"/>
      <c r="IC68" s="69"/>
      <c r="ID68" s="69"/>
      <c r="IE68" s="69"/>
      <c r="IF68" s="69"/>
      <c r="IG68" s="69"/>
      <c r="IH68" s="69"/>
      <c r="II68" s="69"/>
      <c r="IJ68" s="69"/>
      <c r="IK68" s="69"/>
      <c r="IL68" s="69"/>
      <c r="IM68" s="69"/>
      <c r="IN68" s="69"/>
      <c r="IO68" s="69"/>
      <c r="IP68" s="69"/>
      <c r="IQ68" s="69"/>
      <c r="IR68" s="69"/>
      <c r="IS68" s="69"/>
      <c r="IT68" s="69"/>
      <c r="IU68" s="69"/>
    </row>
    <row r="69" spans="1:255" ht="12" customHeight="1" x14ac:dyDescent="0.25">
      <c r="A69" s="20"/>
      <c r="B69" s="34"/>
      <c r="C69" s="34"/>
      <c r="D69" s="34"/>
      <c r="E69" s="34"/>
      <c r="F69" s="35"/>
      <c r="G69" s="35"/>
    </row>
    <row r="70" spans="1:255" customFormat="1" ht="11.25" customHeight="1" x14ac:dyDescent="0.25">
      <c r="A70" s="69"/>
      <c r="B70" s="100" t="s">
        <v>38</v>
      </c>
      <c r="C70" s="101"/>
      <c r="D70" s="101"/>
      <c r="E70" s="101"/>
      <c r="F70" s="101"/>
      <c r="G70" s="102">
        <f>G35+G46+G58+G68</f>
        <v>7368960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  <c r="HE70" s="69"/>
      <c r="HF70" s="69"/>
      <c r="HG70" s="69"/>
      <c r="HH70" s="69"/>
      <c r="HI70" s="69"/>
      <c r="HJ70" s="69"/>
      <c r="HK70" s="69"/>
      <c r="HL70" s="69"/>
      <c r="HM70" s="69"/>
      <c r="HN70" s="69"/>
      <c r="HO70" s="69"/>
      <c r="HP70" s="69"/>
      <c r="HQ70" s="69"/>
      <c r="HR70" s="69"/>
      <c r="HS70" s="69"/>
      <c r="HT70" s="69"/>
      <c r="HU70" s="69"/>
      <c r="HV70" s="69"/>
      <c r="HW70" s="69"/>
      <c r="HX70" s="69"/>
      <c r="HY70" s="69"/>
      <c r="HZ70" s="69"/>
      <c r="IA70" s="69"/>
      <c r="IB70" s="69"/>
      <c r="IC70" s="69"/>
      <c r="ID70" s="69"/>
      <c r="IE70" s="69"/>
      <c r="IF70" s="69"/>
      <c r="IG70" s="69"/>
      <c r="IH70" s="69"/>
      <c r="II70" s="69"/>
      <c r="IJ70" s="69"/>
      <c r="IK70" s="69"/>
      <c r="IL70" s="69"/>
      <c r="IM70" s="69"/>
      <c r="IN70" s="69"/>
      <c r="IO70" s="69"/>
      <c r="IP70" s="69"/>
      <c r="IQ70" s="69"/>
      <c r="IR70" s="69"/>
      <c r="IS70" s="69"/>
      <c r="IT70" s="69"/>
      <c r="IU70" s="69"/>
    </row>
    <row r="71" spans="1:255" customFormat="1" ht="11.25" customHeight="1" x14ac:dyDescent="0.25">
      <c r="A71" s="69"/>
      <c r="B71" s="103" t="s">
        <v>39</v>
      </c>
      <c r="C71" s="104"/>
      <c r="D71" s="104"/>
      <c r="E71" s="104"/>
      <c r="F71" s="104"/>
      <c r="G71" s="105">
        <f>G70*0.05</f>
        <v>368448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69"/>
      <c r="GE71" s="69"/>
      <c r="GF71" s="69"/>
      <c r="GG71" s="69"/>
      <c r="GH71" s="69"/>
      <c r="GI71" s="69"/>
      <c r="GJ71" s="69"/>
      <c r="GK71" s="69"/>
      <c r="GL71" s="69"/>
      <c r="GM71" s="69"/>
      <c r="GN71" s="69"/>
      <c r="GO71" s="69"/>
      <c r="GP71" s="69"/>
      <c r="GQ71" s="69"/>
      <c r="GR71" s="69"/>
      <c r="GS71" s="69"/>
      <c r="GT71" s="69"/>
      <c r="GU71" s="69"/>
      <c r="GV71" s="69"/>
      <c r="GW71" s="69"/>
      <c r="GX71" s="69"/>
      <c r="GY71" s="69"/>
      <c r="GZ71" s="69"/>
      <c r="HA71" s="69"/>
      <c r="HB71" s="69"/>
      <c r="HC71" s="69"/>
      <c r="HD71" s="69"/>
      <c r="HE71" s="69"/>
      <c r="HF71" s="69"/>
      <c r="HG71" s="69"/>
      <c r="HH71" s="69"/>
      <c r="HI71" s="69"/>
      <c r="HJ71" s="69"/>
      <c r="HK71" s="69"/>
      <c r="HL71" s="69"/>
      <c r="HM71" s="69"/>
      <c r="HN71" s="69"/>
      <c r="HO71" s="69"/>
      <c r="HP71" s="69"/>
      <c r="HQ71" s="69"/>
      <c r="HR71" s="69"/>
      <c r="HS71" s="69"/>
      <c r="HT71" s="69"/>
      <c r="HU71" s="69"/>
      <c r="HV71" s="69"/>
      <c r="HW71" s="69"/>
      <c r="HX71" s="69"/>
      <c r="HY71" s="69"/>
      <c r="HZ71" s="69"/>
      <c r="IA71" s="69"/>
      <c r="IB71" s="69"/>
      <c r="IC71" s="69"/>
      <c r="ID71" s="69"/>
      <c r="IE71" s="69"/>
      <c r="IF71" s="69"/>
      <c r="IG71" s="69"/>
      <c r="IH71" s="69"/>
      <c r="II71" s="69"/>
      <c r="IJ71" s="69"/>
      <c r="IK71" s="69"/>
      <c r="IL71" s="69"/>
      <c r="IM71" s="69"/>
      <c r="IN71" s="69"/>
      <c r="IO71" s="69"/>
      <c r="IP71" s="69"/>
      <c r="IQ71" s="69"/>
      <c r="IR71" s="69"/>
      <c r="IS71" s="69"/>
      <c r="IT71" s="69"/>
      <c r="IU71" s="69"/>
    </row>
    <row r="72" spans="1:255" customFormat="1" ht="11.25" customHeight="1" x14ac:dyDescent="0.25">
      <c r="A72" s="69"/>
      <c r="B72" s="106" t="s">
        <v>40</v>
      </c>
      <c r="C72" s="107"/>
      <c r="D72" s="107"/>
      <c r="E72" s="107"/>
      <c r="F72" s="107"/>
      <c r="G72" s="108">
        <f>G71+G70</f>
        <v>7737408</v>
      </c>
      <c r="H72" s="69" t="s">
        <v>105</v>
      </c>
      <c r="I72" s="69" t="s">
        <v>105</v>
      </c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69"/>
      <c r="HA72" s="69"/>
      <c r="HB72" s="69"/>
      <c r="HC72" s="69"/>
      <c r="HD72" s="69"/>
      <c r="HE72" s="69"/>
      <c r="HF72" s="69"/>
      <c r="HG72" s="69"/>
      <c r="HH72" s="69"/>
      <c r="HI72" s="69"/>
      <c r="HJ72" s="69"/>
      <c r="HK72" s="69"/>
      <c r="HL72" s="69"/>
      <c r="HM72" s="69"/>
      <c r="HN72" s="69"/>
      <c r="HO72" s="69"/>
      <c r="HP72" s="69"/>
      <c r="HQ72" s="69"/>
      <c r="HR72" s="69"/>
      <c r="HS72" s="69"/>
      <c r="HT72" s="69"/>
      <c r="HU72" s="69"/>
      <c r="HV72" s="69"/>
      <c r="HW72" s="69"/>
      <c r="HX72" s="69"/>
      <c r="HY72" s="69"/>
      <c r="HZ72" s="69"/>
      <c r="IA72" s="69"/>
      <c r="IB72" s="69"/>
      <c r="IC72" s="69"/>
      <c r="ID72" s="69"/>
      <c r="IE72" s="69"/>
      <c r="IF72" s="69"/>
      <c r="IG72" s="69"/>
      <c r="IH72" s="69"/>
      <c r="II72" s="69"/>
      <c r="IJ72" s="69"/>
      <c r="IK72" s="69"/>
      <c r="IL72" s="69"/>
      <c r="IM72" s="69"/>
      <c r="IN72" s="69"/>
      <c r="IO72" s="69"/>
      <c r="IP72" s="69"/>
      <c r="IQ72" s="69"/>
      <c r="IR72" s="69"/>
      <c r="IS72" s="69"/>
      <c r="IT72" s="69"/>
      <c r="IU72" s="69"/>
    </row>
    <row r="73" spans="1:255" customFormat="1" ht="11.25" customHeight="1" x14ac:dyDescent="0.25">
      <c r="A73" s="69"/>
      <c r="B73" s="103" t="s">
        <v>41</v>
      </c>
      <c r="C73" s="104"/>
      <c r="D73" s="104"/>
      <c r="E73" s="104"/>
      <c r="F73" s="104"/>
      <c r="G73" s="105">
        <f>G11</f>
        <v>13000000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GX73" s="69"/>
      <c r="GY73" s="69"/>
      <c r="GZ73" s="69"/>
      <c r="HA73" s="69"/>
      <c r="HB73" s="69"/>
      <c r="HC73" s="69"/>
      <c r="HD73" s="69"/>
      <c r="HE73" s="69"/>
      <c r="HF73" s="69"/>
      <c r="HG73" s="69"/>
      <c r="HH73" s="69"/>
      <c r="HI73" s="69"/>
      <c r="HJ73" s="69"/>
      <c r="HK73" s="69"/>
      <c r="HL73" s="69"/>
      <c r="HM73" s="69"/>
      <c r="HN73" s="69"/>
      <c r="HO73" s="69"/>
      <c r="HP73" s="69"/>
      <c r="HQ73" s="69"/>
      <c r="HR73" s="69"/>
      <c r="HS73" s="69"/>
      <c r="HT73" s="69"/>
      <c r="HU73" s="69"/>
      <c r="HV73" s="69"/>
      <c r="HW73" s="69"/>
      <c r="HX73" s="69"/>
      <c r="HY73" s="69"/>
      <c r="HZ73" s="69"/>
      <c r="IA73" s="69"/>
      <c r="IB73" s="69"/>
      <c r="IC73" s="69"/>
      <c r="ID73" s="69"/>
      <c r="IE73" s="69"/>
      <c r="IF73" s="69"/>
      <c r="IG73" s="69"/>
      <c r="IH73" s="69"/>
      <c r="II73" s="69"/>
      <c r="IJ73" s="69"/>
      <c r="IK73" s="69"/>
      <c r="IL73" s="69"/>
      <c r="IM73" s="69"/>
      <c r="IN73" s="69"/>
      <c r="IO73" s="69"/>
      <c r="IP73" s="69"/>
      <c r="IQ73" s="69"/>
      <c r="IR73" s="69"/>
      <c r="IS73" s="69"/>
      <c r="IT73" s="69"/>
      <c r="IU73" s="69"/>
    </row>
    <row r="74" spans="1:255" customFormat="1" ht="11.25" customHeight="1" x14ac:dyDescent="0.25">
      <c r="A74" s="69"/>
      <c r="B74" s="109" t="s">
        <v>42</v>
      </c>
      <c r="C74" s="110"/>
      <c r="D74" s="110"/>
      <c r="E74" s="110"/>
      <c r="F74" s="110"/>
      <c r="G74" s="111">
        <f>G73-G72</f>
        <v>5262592</v>
      </c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69"/>
      <c r="GE74" s="69"/>
      <c r="GF74" s="69"/>
      <c r="GG74" s="69"/>
      <c r="GH74" s="69"/>
      <c r="GI74" s="69"/>
      <c r="GJ74" s="69"/>
      <c r="GK74" s="69"/>
      <c r="GL74" s="69"/>
      <c r="GM74" s="69"/>
      <c r="GN74" s="69"/>
      <c r="GO74" s="69"/>
      <c r="GP74" s="69"/>
      <c r="GQ74" s="69"/>
      <c r="GR74" s="69"/>
      <c r="GS74" s="69"/>
      <c r="GT74" s="69"/>
      <c r="GU74" s="69"/>
      <c r="GV74" s="69"/>
      <c r="GW74" s="69"/>
      <c r="GX74" s="69"/>
      <c r="GY74" s="69"/>
      <c r="GZ74" s="69"/>
      <c r="HA74" s="69"/>
      <c r="HB74" s="69"/>
      <c r="HC74" s="69"/>
      <c r="HD74" s="69"/>
      <c r="HE74" s="69"/>
      <c r="HF74" s="69"/>
      <c r="HG74" s="69"/>
      <c r="HH74" s="69"/>
      <c r="HI74" s="69"/>
      <c r="HJ74" s="69"/>
      <c r="HK74" s="69"/>
      <c r="HL74" s="69"/>
      <c r="HM74" s="69"/>
      <c r="HN74" s="69"/>
      <c r="HO74" s="69"/>
      <c r="HP74" s="69"/>
      <c r="HQ74" s="69"/>
      <c r="HR74" s="69"/>
      <c r="HS74" s="69"/>
      <c r="HT74" s="69"/>
      <c r="HU74" s="69"/>
      <c r="HV74" s="69"/>
      <c r="HW74" s="69"/>
      <c r="HX74" s="69"/>
      <c r="HY74" s="69"/>
      <c r="HZ74" s="69"/>
      <c r="IA74" s="69"/>
      <c r="IB74" s="69"/>
      <c r="IC74" s="69"/>
      <c r="ID74" s="69"/>
      <c r="IE74" s="69"/>
      <c r="IF74" s="69"/>
      <c r="IG74" s="69"/>
      <c r="IH74" s="69"/>
      <c r="II74" s="69"/>
      <c r="IJ74" s="69"/>
      <c r="IK74" s="69"/>
      <c r="IL74" s="69"/>
      <c r="IM74" s="69"/>
      <c r="IN74" s="69"/>
      <c r="IO74" s="69"/>
      <c r="IP74" s="69"/>
      <c r="IQ74" s="69"/>
      <c r="IR74" s="69"/>
      <c r="IS74" s="69"/>
      <c r="IT74" s="69"/>
      <c r="IU74" s="69"/>
    </row>
    <row r="75" spans="1:255" customFormat="1" ht="11.25" customHeight="1" x14ac:dyDescent="0.25">
      <c r="A75" s="69"/>
      <c r="B75" s="8" t="s">
        <v>43</v>
      </c>
      <c r="C75" s="9"/>
      <c r="D75" s="9"/>
      <c r="E75" s="9"/>
      <c r="F75" s="9"/>
      <c r="G75" s="6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69"/>
      <c r="GE75" s="69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GX75" s="69"/>
      <c r="GY75" s="69"/>
      <c r="GZ75" s="69"/>
      <c r="HA75" s="69"/>
      <c r="HB75" s="69"/>
      <c r="HC75" s="69"/>
      <c r="HD75" s="69"/>
      <c r="HE75" s="69"/>
      <c r="HF75" s="69"/>
      <c r="HG75" s="69"/>
      <c r="HH75" s="69"/>
      <c r="HI75" s="69"/>
      <c r="HJ75" s="69"/>
      <c r="HK75" s="69"/>
      <c r="HL75" s="69"/>
      <c r="HM75" s="69"/>
      <c r="HN75" s="69"/>
      <c r="HO75" s="69"/>
      <c r="HP75" s="69"/>
      <c r="HQ75" s="69"/>
      <c r="HR75" s="69"/>
      <c r="HS75" s="69"/>
      <c r="HT75" s="69"/>
      <c r="HU75" s="69"/>
      <c r="HV75" s="69"/>
      <c r="HW75" s="69"/>
      <c r="HX75" s="69"/>
      <c r="HY75" s="69"/>
      <c r="HZ75" s="69"/>
      <c r="IA75" s="69"/>
      <c r="IB75" s="69"/>
      <c r="IC75" s="69"/>
      <c r="ID75" s="69"/>
      <c r="IE75" s="69"/>
      <c r="IF75" s="69"/>
      <c r="IG75" s="69"/>
      <c r="IH75" s="69"/>
      <c r="II75" s="69"/>
      <c r="IJ75" s="69"/>
      <c r="IK75" s="69"/>
      <c r="IL75" s="69"/>
      <c r="IM75" s="69"/>
      <c r="IN75" s="69"/>
      <c r="IO75" s="69"/>
      <c r="IP75" s="69"/>
      <c r="IQ75" s="69"/>
      <c r="IR75" s="69"/>
      <c r="IS75" s="69"/>
      <c r="IT75" s="69"/>
      <c r="IU75" s="69"/>
    </row>
    <row r="76" spans="1:255" ht="12.75" customHeight="1" thickBot="1" x14ac:dyDescent="0.3">
      <c r="A76" s="25"/>
      <c r="B76" s="10"/>
      <c r="C76" s="9"/>
      <c r="D76" s="9"/>
      <c r="E76" s="9"/>
      <c r="F76" s="9"/>
      <c r="G76" s="6"/>
    </row>
    <row r="77" spans="1:255" ht="12" customHeight="1" x14ac:dyDescent="0.25">
      <c r="A77" s="25"/>
      <c r="B77" s="37" t="s">
        <v>44</v>
      </c>
      <c r="C77" s="38"/>
      <c r="D77" s="38"/>
      <c r="E77" s="38"/>
      <c r="F77" s="39"/>
      <c r="G77" s="6"/>
    </row>
    <row r="78" spans="1:255" ht="12" customHeight="1" x14ac:dyDescent="0.25">
      <c r="A78" s="25"/>
      <c r="B78" s="40" t="s">
        <v>45</v>
      </c>
      <c r="C78" s="16"/>
      <c r="D78" s="16"/>
      <c r="E78" s="16"/>
      <c r="F78" s="41"/>
      <c r="G78" s="6"/>
    </row>
    <row r="79" spans="1:255" ht="12" customHeight="1" x14ac:dyDescent="0.25">
      <c r="A79" s="25"/>
      <c r="B79" s="40" t="s">
        <v>125</v>
      </c>
      <c r="C79" s="16"/>
      <c r="D79" s="16"/>
      <c r="E79" s="16"/>
      <c r="F79" s="41"/>
      <c r="G79" s="6"/>
    </row>
    <row r="80" spans="1:255" ht="12" customHeight="1" x14ac:dyDescent="0.25">
      <c r="A80" s="25"/>
      <c r="B80" s="40" t="s">
        <v>126</v>
      </c>
      <c r="C80" s="16"/>
      <c r="D80" s="16"/>
      <c r="E80" s="16"/>
      <c r="F80" s="41"/>
      <c r="G80" s="6"/>
    </row>
    <row r="81" spans="1:7" ht="12" customHeight="1" x14ac:dyDescent="0.25">
      <c r="A81" s="25"/>
      <c r="B81" s="40" t="s">
        <v>127</v>
      </c>
      <c r="C81" s="16"/>
      <c r="D81" s="16"/>
      <c r="E81" s="16"/>
      <c r="F81" s="41"/>
      <c r="G81" s="6"/>
    </row>
    <row r="82" spans="1:7" ht="12" customHeight="1" x14ac:dyDescent="0.25">
      <c r="A82" s="25"/>
      <c r="B82" s="40" t="s">
        <v>128</v>
      </c>
      <c r="C82" s="16"/>
      <c r="D82" s="16"/>
      <c r="E82" s="16"/>
      <c r="F82" s="41"/>
      <c r="G82" s="6"/>
    </row>
    <row r="83" spans="1:7" ht="12.75" customHeight="1" x14ac:dyDescent="0.25">
      <c r="A83" s="25"/>
      <c r="B83" s="40" t="s">
        <v>129</v>
      </c>
      <c r="C83" s="16"/>
      <c r="D83" s="16"/>
      <c r="E83" s="16"/>
      <c r="F83" s="41"/>
      <c r="G83" s="6"/>
    </row>
    <row r="84" spans="1:7" ht="12.75" customHeight="1" thickBot="1" x14ac:dyDescent="0.3">
      <c r="A84" s="25"/>
      <c r="B84" s="42" t="s">
        <v>130</v>
      </c>
      <c r="C84" s="43"/>
      <c r="D84" s="43"/>
      <c r="E84" s="43"/>
      <c r="F84" s="44"/>
      <c r="G84" s="6"/>
    </row>
    <row r="85" spans="1:7" ht="12.75" customHeight="1" x14ac:dyDescent="0.25">
      <c r="A85" s="25"/>
      <c r="B85" s="17"/>
      <c r="C85" s="16"/>
      <c r="D85" s="16"/>
      <c r="E85" s="16"/>
      <c r="F85" s="16"/>
      <c r="G85" s="6"/>
    </row>
    <row r="86" spans="1:7" ht="12.75" customHeight="1" thickBot="1" x14ac:dyDescent="0.3">
      <c r="A86" s="25"/>
      <c r="B86" s="16"/>
      <c r="C86" s="16"/>
      <c r="D86" s="16"/>
      <c r="E86" s="16"/>
      <c r="F86" s="16"/>
      <c r="G86" s="6"/>
    </row>
    <row r="87" spans="1:7" ht="15" customHeight="1" thickBot="1" x14ac:dyDescent="0.3">
      <c r="A87" s="25"/>
      <c r="B87" s="47" t="s">
        <v>46</v>
      </c>
      <c r="C87" s="48"/>
      <c r="D87" s="49"/>
      <c r="E87" s="26"/>
      <c r="F87" s="26"/>
      <c r="G87" s="6"/>
    </row>
    <row r="88" spans="1:7" ht="18" x14ac:dyDescent="0.25">
      <c r="A88" s="25"/>
      <c r="B88" s="29" t="s">
        <v>36</v>
      </c>
      <c r="C88" s="112" t="s">
        <v>100</v>
      </c>
      <c r="D88" s="28" t="s">
        <v>47</v>
      </c>
      <c r="E88" s="26"/>
      <c r="F88" s="26"/>
      <c r="G88" s="6"/>
    </row>
    <row r="89" spans="1:7" ht="12" customHeight="1" x14ac:dyDescent="0.25">
      <c r="A89" s="25"/>
      <c r="B89" s="12" t="s">
        <v>48</v>
      </c>
      <c r="C89" s="2">
        <f>G35</f>
        <v>2612500</v>
      </c>
      <c r="D89" s="27">
        <f>(C89/C95)</f>
        <v>0.33764537168002512</v>
      </c>
      <c r="E89" s="26"/>
      <c r="F89" s="26"/>
      <c r="G89" s="6"/>
    </row>
    <row r="90" spans="1:7" ht="12" customHeight="1" x14ac:dyDescent="0.25">
      <c r="A90" s="25"/>
      <c r="B90" s="12" t="s">
        <v>49</v>
      </c>
      <c r="C90" s="3">
        <f>G40</f>
        <v>0</v>
      </c>
      <c r="D90" s="27">
        <v>0</v>
      </c>
      <c r="E90" s="26"/>
      <c r="F90" s="26"/>
      <c r="G90" s="6"/>
    </row>
    <row r="91" spans="1:7" ht="12" customHeight="1" x14ac:dyDescent="0.25">
      <c r="A91" s="25"/>
      <c r="B91" s="12" t="s">
        <v>50</v>
      </c>
      <c r="C91" s="2">
        <f>G46</f>
        <v>230000</v>
      </c>
      <c r="D91" s="27">
        <f>(C91/C95)</f>
        <v>2.9725716932595514E-2</v>
      </c>
      <c r="E91" s="26"/>
      <c r="F91" s="26"/>
      <c r="G91" s="6"/>
    </row>
    <row r="92" spans="1:7" ht="12" customHeight="1" x14ac:dyDescent="0.25">
      <c r="A92" s="25"/>
      <c r="B92" s="12" t="s">
        <v>30</v>
      </c>
      <c r="C92" s="2">
        <f>G58</f>
        <v>3523260</v>
      </c>
      <c r="D92" s="27">
        <f>(C92/C95)</f>
        <v>0.45535404104320204</v>
      </c>
      <c r="E92" s="26"/>
      <c r="F92" s="26"/>
      <c r="G92" s="6"/>
    </row>
    <row r="93" spans="1:7" ht="12" customHeight="1" x14ac:dyDescent="0.25">
      <c r="A93" s="25"/>
      <c r="B93" s="12" t="s">
        <v>51</v>
      </c>
      <c r="C93" s="4">
        <f>G68</f>
        <v>1003200</v>
      </c>
      <c r="D93" s="27">
        <f>(C93/C95)</f>
        <v>0.12965582272512965</v>
      </c>
      <c r="E93" s="5"/>
      <c r="F93" s="5"/>
      <c r="G93" s="6"/>
    </row>
    <row r="94" spans="1:7" ht="12" customHeight="1" x14ac:dyDescent="0.25">
      <c r="A94" s="25"/>
      <c r="B94" s="12" t="s">
        <v>52</v>
      </c>
      <c r="C94" s="4">
        <f>G71</f>
        <v>368448</v>
      </c>
      <c r="D94" s="27">
        <f>(C94/C95)</f>
        <v>4.7619047619047616E-2</v>
      </c>
      <c r="E94" s="5"/>
      <c r="F94" s="5"/>
      <c r="G94" s="6"/>
    </row>
    <row r="95" spans="1:7" ht="12.75" customHeight="1" thickBot="1" x14ac:dyDescent="0.3">
      <c r="A95" s="25"/>
      <c r="B95" s="13" t="s">
        <v>53</v>
      </c>
      <c r="C95" s="14">
        <f>SUM(C89:C94)</f>
        <v>7737408</v>
      </c>
      <c r="D95" s="15">
        <f>SUM(D89:D94)</f>
        <v>1</v>
      </c>
      <c r="E95" s="5"/>
      <c r="F95" s="5"/>
      <c r="G95" s="6"/>
    </row>
    <row r="96" spans="1:7" ht="12" customHeight="1" x14ac:dyDescent="0.25">
      <c r="A96" s="25"/>
      <c r="B96" s="10"/>
      <c r="C96" s="9"/>
      <c r="D96" s="9"/>
      <c r="E96" s="9"/>
      <c r="F96" s="9"/>
      <c r="G96" s="6"/>
    </row>
    <row r="97" spans="1:7" ht="12.75" customHeight="1" thickBot="1" x14ac:dyDescent="0.3">
      <c r="A97" s="25"/>
      <c r="B97" s="11"/>
      <c r="C97" s="9"/>
      <c r="D97" s="9"/>
      <c r="E97" s="9"/>
      <c r="F97" s="9"/>
      <c r="G97" s="6"/>
    </row>
    <row r="98" spans="1:7" ht="12" customHeight="1" thickBot="1" x14ac:dyDescent="0.3">
      <c r="A98" s="25"/>
      <c r="B98" s="30"/>
      <c r="C98" s="31" t="s">
        <v>109</v>
      </c>
      <c r="D98" s="32"/>
      <c r="E98" s="33"/>
      <c r="F98" s="5"/>
      <c r="G98" s="6"/>
    </row>
    <row r="99" spans="1:7" ht="12" customHeight="1" x14ac:dyDescent="0.25">
      <c r="A99" s="25"/>
      <c r="B99" s="19" t="s">
        <v>110</v>
      </c>
      <c r="C99" s="36">
        <v>6000</v>
      </c>
      <c r="D99" s="36">
        <v>6500</v>
      </c>
      <c r="E99" s="36">
        <v>7000</v>
      </c>
      <c r="F99" s="18"/>
      <c r="G99" s="7"/>
    </row>
    <row r="100" spans="1:7" ht="12.75" customHeight="1" thickBot="1" x14ac:dyDescent="0.3">
      <c r="A100" s="25"/>
      <c r="B100" s="13" t="s">
        <v>111</v>
      </c>
      <c r="C100" s="14">
        <f>($G72/C99)</f>
        <v>1289.568</v>
      </c>
      <c r="D100" s="14">
        <f t="shared" ref="D100:E100" si="4">($G72/D99)</f>
        <v>1190.3704615384615</v>
      </c>
      <c r="E100" s="14">
        <f t="shared" si="4"/>
        <v>1105.3440000000001</v>
      </c>
      <c r="F100" s="18"/>
      <c r="G100" s="7"/>
    </row>
    <row r="101" spans="1:7" ht="15.6" customHeight="1" x14ac:dyDescent="0.25">
      <c r="A101" s="25"/>
      <c r="B101" s="17" t="s">
        <v>54</v>
      </c>
      <c r="C101" s="16"/>
      <c r="D101" s="16"/>
      <c r="E101" s="16"/>
      <c r="F101" s="16"/>
      <c r="G101" s="16"/>
    </row>
    <row r="105" spans="1:7" ht="11.25" customHeight="1" x14ac:dyDescent="0.25">
      <c r="B105" s="21" t="s">
        <v>106</v>
      </c>
    </row>
  </sheetData>
  <mergeCells count="8">
    <mergeCell ref="B87:D87"/>
    <mergeCell ref="E14:F14"/>
    <mergeCell ref="B16:G16"/>
    <mergeCell ref="E12:F12"/>
    <mergeCell ref="E10:F10"/>
    <mergeCell ref="E9:F9"/>
    <mergeCell ref="E8:F8"/>
    <mergeCell ref="E13:F13"/>
  </mergeCells>
  <pageMargins left="0.74803149606299213" right="0.74803149606299213" top="0.98425196850393704" bottom="0.98425196850393704" header="0" footer="0"/>
  <pageSetup paperSize="14" scale="80" orientation="portrait" r:id="rId1"/>
  <headerFooter>
    <oddFooter>&amp;C&amp;"Helvetica Neue,Regular"&amp;12&amp;K000000&amp;P</oddFooter>
  </headerFooter>
  <ignoredErrors>
    <ignoredError sqref="G44:G45 G63:G67 G20:G34 G6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CARNE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2021-03-08T19:02:10Z</cp:lastPrinted>
  <dcterms:created xsi:type="dcterms:W3CDTF">2020-11-27T12:49:26Z</dcterms:created>
  <dcterms:modified xsi:type="dcterms:W3CDTF">2023-02-08T19:24:11Z</dcterms:modified>
</cp:coreProperties>
</file>