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-120" yWindow="-120" windowWidth="20730" windowHeight="11760"/>
  </bookViews>
  <sheets>
    <sheet name="BOVINOS" sheetId="1" r:id="rId1"/>
  </sheets>
  <definedNames>
    <definedName name="_xlnm.Print_Area" localSheetId="0">BOVINOS!$B$1:$G$95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62" i="1"/>
  <c r="G61" i="1"/>
  <c r="G60" i="1"/>
  <c r="G55" i="1"/>
  <c r="G54" i="1"/>
  <c r="G53" i="1"/>
  <c r="G52" i="1"/>
  <c r="G51" i="1"/>
  <c r="G50" i="1"/>
  <c r="G49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69" i="1" s="1"/>
  <c r="G40" i="1"/>
  <c r="C84" i="1" s="1"/>
  <c r="G64" i="1" l="1"/>
  <c r="C87" i="1" s="1"/>
  <c r="G35" i="1"/>
  <c r="G56" i="1"/>
  <c r="C86" i="1" s="1"/>
  <c r="G45" i="1"/>
  <c r="C85" i="1" s="1"/>
  <c r="C83" i="1" l="1"/>
  <c r="G66" i="1"/>
  <c r="G68" i="1" l="1"/>
  <c r="D94" i="1" s="1"/>
  <c r="C88" i="1"/>
  <c r="E94" i="1" l="1"/>
  <c r="C94" i="1"/>
  <c r="G70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<sst xmlns="http://schemas.openxmlformats.org/spreadsheetml/2006/main" count="173" uniqueCount="121">
  <si>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</si>
  <si>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</si>
  <si>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</si>
  <si>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</si>
  <si>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</si>
  <si>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</si>
  <si>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</si>
  <si>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</si>
  <si>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</si>
  <si>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</si>
  <si>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</si>
  <si>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</si>
  <si>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</si>
  <si>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</si>
  <si>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</si>
  <si>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</si>
  <si>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</si>
  <si>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</si>
  <si>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</si>
  <si>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</si>
  <si>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</si>
  <si>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</si>
  <si>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</si>
  <si>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</si>
  <si>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</si>
  <si>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</si>
  <si>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</si>
  <si>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</si>
  <si>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</si>
  <si>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</si>
  <si>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</si>
  <si>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</si>
  <si>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</si>
  <si>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</si>
  <si>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</si>
  <si>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</si>
  <si>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</si>
  <si>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</si>
  <si>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</si>
  <si>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</si>
  <si>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</si>
  <si>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</si>
  <si>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</si>
  <si>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</si>
  <si>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</si>
  <si>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</si>
  <si>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</si>
  <si>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</si>
  <si>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</si>
  <si>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</si>
  <si>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</si>
  <si>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</si>
  <si>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</si>
  <si>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</si>
  <si>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</si>
  <si>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</si>
  <si>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</si>
  <si>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</si>
  <si>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</si>
  <si>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BOVINOS</t>
  </si>
  <si>
    <t>Mezcla</t>
  </si>
  <si>
    <t>RENDIMIENTO (kg/rebaño 20 animales)</t>
  </si>
  <si>
    <t>PRECIO ESPERADO ($/Kg.)</t>
  </si>
  <si>
    <t>Anual</t>
  </si>
  <si>
    <t>Enfermedad - sequia</t>
  </si>
  <si>
    <t>COSTOS DIRECTOS DE PRODUCCIÓN REBAÑO 20 ANIMALES</t>
  </si>
  <si>
    <t>Monitoreo sanidad del rebaño</t>
  </si>
  <si>
    <t>Enero-Diciembre</t>
  </si>
  <si>
    <t>Areteo con DIIO</t>
  </si>
  <si>
    <t>Alimentación</t>
  </si>
  <si>
    <t>Desparasitación</t>
  </si>
  <si>
    <t>Marzo-Septiembre</t>
  </si>
  <si>
    <t>Vacunación</t>
  </si>
  <si>
    <t>Muestreo de fecas</t>
  </si>
  <si>
    <t>Pesaje de animales</t>
  </si>
  <si>
    <t>Registros</t>
  </si>
  <si>
    <t>Marzo-Febrero</t>
  </si>
  <si>
    <t>Declaración de existencias</t>
  </si>
  <si>
    <t>Julio</t>
  </si>
  <si>
    <t>Septiembre-Julio</t>
  </si>
  <si>
    <t>Inseminación artificial</t>
  </si>
  <si>
    <t>Octubre-Diciembre</t>
  </si>
  <si>
    <t>Encaste</t>
  </si>
  <si>
    <t>Selección y desecho</t>
  </si>
  <si>
    <t>Octubre-Septiembre</t>
  </si>
  <si>
    <t>Detección preñez</t>
  </si>
  <si>
    <t>Noviembre-Febrero</t>
  </si>
  <si>
    <t>Antiparasitario</t>
  </si>
  <si>
    <t>ml</t>
  </si>
  <si>
    <t>Marzo - Septiembre</t>
  </si>
  <si>
    <t>Vacunas</t>
  </si>
  <si>
    <t>Alimentación con subproductos</t>
  </si>
  <si>
    <t>Marzo - Agosto</t>
  </si>
  <si>
    <t>Alimentación con heno</t>
  </si>
  <si>
    <t>Arriendo de talaje</t>
  </si>
  <si>
    <t>c/u</t>
  </si>
  <si>
    <t>Septiembre - Febrero</t>
  </si>
  <si>
    <t>Medicamentos emergencias</t>
  </si>
  <si>
    <t>Enero - Diciembre</t>
  </si>
  <si>
    <t>ha</t>
  </si>
  <si>
    <t xml:space="preserve">Agosto </t>
  </si>
  <si>
    <t>Traslados internos</t>
  </si>
  <si>
    <t>Agosto - Noviembre</t>
  </si>
  <si>
    <t>Aretes</t>
  </si>
  <si>
    <t>caja</t>
  </si>
  <si>
    <t>Fletes</t>
  </si>
  <si>
    <t>$</t>
  </si>
  <si>
    <t>Rendimiento (Kg.)</t>
  </si>
  <si>
    <t>Costo unitario ($/Kg.) (*)</t>
  </si>
  <si>
    <t>% de Preñez</t>
  </si>
  <si>
    <t>% de Destete</t>
  </si>
  <si>
    <t>% de Parición</t>
  </si>
  <si>
    <t>Consideraciones</t>
  </si>
  <si>
    <t>Praderas Suplementarias</t>
  </si>
  <si>
    <t>Inseminación artificial (costo incluye dosis y servicio)</t>
  </si>
  <si>
    <t>Viajes a la cordillera o cerros aledaños utilizados para talaje  (veranadas/invernadas)</t>
  </si>
  <si>
    <t>Feria  ganadera San Fernando</t>
  </si>
  <si>
    <t>San Vicente (incluye sectores de riego y secano que comprende el AA)</t>
  </si>
  <si>
    <t>Enero 2023</t>
  </si>
  <si>
    <t>3. Precio esperado por ventas corresponde a precio colocado en el domicilio del comprador (incluye Ingreso a Feria)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</si>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</sst>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166" fontId="16" fillId="0" borderId="19" applyFont="0" applyFill="0" applyBorder="0" applyAlignment="0" applyProtection="0"/>
    <xf numFmtId="41" fontId="17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2" fillId="7" borderId="19" xfId="0" applyFont="1" applyFill="1" applyBorder="1" applyAlignment="1"/>
    <xf numFmtId="49" fontId="10" fillId="8" borderId="20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4" fillId="2" borderId="19" xfId="0" applyNumberFormat="1" applyFont="1" applyFill="1" applyBorder="1" applyAlignment="1">
      <alignment vertical="center"/>
    </xf>
    <xf numFmtId="0" fontId="12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49" fontId="10" fillId="8" borderId="31" xfId="0" applyNumberFormat="1" applyFont="1" applyFill="1" applyBorder="1" applyAlignment="1">
      <alignment vertical="center"/>
    </xf>
    <xf numFmtId="49" fontId="12" fillId="8" borderId="32" xfId="0" applyNumberFormat="1" applyFont="1" applyFill="1" applyBorder="1" applyAlignment="1"/>
    <xf numFmtId="49" fontId="10" fillId="2" borderId="33" xfId="0" applyNumberFormat="1" applyFont="1" applyFill="1" applyBorder="1" applyAlignment="1">
      <alignment vertical="center"/>
    </xf>
    <xf numFmtId="9" fontId="12" fillId="2" borderId="34" xfId="0" applyNumberFormat="1" applyFont="1" applyFill="1" applyBorder="1" applyAlignment="1"/>
    <xf numFmtId="49" fontId="10" fillId="8" borderId="35" xfId="0" applyNumberFormat="1" applyFont="1" applyFill="1" applyBorder="1" applyAlignment="1">
      <alignment vertical="center"/>
    </xf>
    <xf numFmtId="165" fontId="10" fillId="8" borderId="36" xfId="0" applyNumberFormat="1" applyFont="1" applyFill="1" applyBorder="1" applyAlignment="1">
      <alignment vertical="center"/>
    </xf>
    <xf numFmtId="9" fontId="10" fillId="8" borderId="37" xfId="0" applyNumberFormat="1" applyFont="1" applyFill="1" applyBorder="1" applyAlignment="1">
      <alignment vertical="center"/>
    </xf>
    <xf numFmtId="0" fontId="12" fillId="9" borderId="40" xfId="0" applyFont="1" applyFill="1" applyBorder="1" applyAlignment="1"/>
    <xf numFmtId="0" fontId="12" fillId="2" borderId="19" xfId="0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49" fontId="10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49" fontId="12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0" fontId="12" fillId="2" borderId="48" xfId="0" applyFont="1" applyFill="1" applyBorder="1" applyAlignment="1"/>
    <xf numFmtId="0" fontId="10" fillId="7" borderId="19" xfId="0" applyFont="1" applyFill="1" applyBorder="1" applyAlignment="1">
      <alignment vertical="center"/>
    </xf>
    <xf numFmtId="0" fontId="7" fillId="9" borderId="18" xfId="0" applyFont="1" applyFill="1" applyBorder="1" applyAlignment="1">
      <alignment vertical="center"/>
    </xf>
    <xf numFmtId="49" fontId="15" fillId="9" borderId="19" xfId="0" applyNumberFormat="1" applyFont="1" applyFill="1" applyBorder="1" applyAlignment="1">
      <alignment vertical="center"/>
    </xf>
    <xf numFmtId="0" fontId="7" fillId="9" borderId="19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/>
    </xf>
    <xf numFmtId="49" fontId="10" fillId="8" borderId="50" xfId="0" applyNumberFormat="1" applyFont="1" applyFill="1" applyBorder="1" applyAlignment="1">
      <alignment vertical="center"/>
    </xf>
    <xf numFmtId="165" fontId="10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9" fontId="12" fillId="2" borderId="54" xfId="0" applyNumberFormat="1" applyFont="1" applyFill="1" applyBorder="1" applyAlignment="1"/>
    <xf numFmtId="0" fontId="12" fillId="7" borderId="55" xfId="0" applyFont="1" applyFill="1" applyBorder="1" applyAlignment="1"/>
    <xf numFmtId="9" fontId="12" fillId="7" borderId="56" xfId="0" applyNumberFormat="1" applyFont="1" applyFill="1" applyBorder="1" applyAlignment="1"/>
    <xf numFmtId="0" fontId="12" fillId="7" borderId="57" xfId="0" applyFont="1" applyFill="1" applyBorder="1" applyAlignment="1"/>
    <xf numFmtId="9" fontId="12" fillId="7" borderId="58" xfId="0" applyNumberFormat="1" applyFont="1" applyFill="1" applyBorder="1" applyAlignment="1"/>
    <xf numFmtId="0" fontId="12" fillId="7" borderId="59" xfId="0" applyFont="1" applyFill="1" applyBorder="1" applyAlignment="1"/>
    <xf numFmtId="9" fontId="12" fillId="7" borderId="60" xfId="0" applyNumberFormat="1" applyFont="1" applyFill="1" applyBorder="1" applyAlignment="1"/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5" fillId="9" borderId="38" xfId="0" applyNumberFormat="1" applyFont="1" applyFill="1" applyBorder="1" applyAlignment="1">
      <alignment horizontal="center" vertical="center"/>
    </xf>
    <xf numFmtId="0" fontId="10" fillId="9" borderId="39" xfId="0" applyFont="1" applyFill="1" applyBorder="1" applyAlignment="1">
      <alignment horizontal="center" vertical="center"/>
    </xf>
    <xf numFmtId="49" fontId="15" fillId="9" borderId="38" xfId="0" applyNumberFormat="1" applyFont="1" applyFill="1" applyBorder="1" applyAlignment="1">
      <alignment vertical="center"/>
    </xf>
    <xf numFmtId="0" fontId="10" fillId="9" borderId="39" xfId="0" applyFont="1" applyFill="1" applyBorder="1" applyAlignment="1">
      <alignment vertical="center"/>
    </xf>
    <xf numFmtId="0" fontId="0" fillId="2" borderId="4" xfId="0" applyFill="1" applyBorder="1"/>
    <xf numFmtId="49" fontId="19" fillId="3" borderId="5" xfId="0" applyNumberFormat="1" applyFont="1" applyFill="1" applyBorder="1" applyAlignment="1">
      <alignment vertical="center" wrapText="1"/>
    </xf>
    <xf numFmtId="3" fontId="20" fillId="0" borderId="53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0" fillId="0" borderId="0" xfId="0" applyNumberFormat="1"/>
    <xf numFmtId="0" fontId="0" fillId="0" borderId="0" xfId="0"/>
    <xf numFmtId="167" fontId="20" fillId="0" borderId="53" xfId="3" applyNumberFormat="1" applyFont="1" applyFill="1" applyBorder="1" applyAlignment="1">
      <alignment horizontal="right"/>
    </xf>
    <xf numFmtId="49" fontId="3" fillId="2" borderId="54" xfId="0" applyNumberFormat="1" applyFont="1" applyFill="1" applyBorder="1" applyAlignment="1">
      <alignment horizontal="left"/>
    </xf>
    <xf numFmtId="49" fontId="3" fillId="2" borderId="61" xfId="0" applyNumberFormat="1" applyFont="1" applyFill="1" applyBorder="1" applyAlignment="1">
      <alignment horizontal="left"/>
    </xf>
    <xf numFmtId="0" fontId="20" fillId="0" borderId="53" xfId="0" applyFont="1" applyFill="1" applyBorder="1" applyAlignment="1">
      <alignment horizontal="right" wrapText="1"/>
    </xf>
    <xf numFmtId="0" fontId="20" fillId="0" borderId="53" xfId="0" applyFont="1" applyFill="1" applyBorder="1" applyAlignment="1">
      <alignment horizontal="right"/>
    </xf>
    <xf numFmtId="17" fontId="20" fillId="0" borderId="53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49" fontId="19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5" fillId="3" borderId="62" xfId="0" applyNumberFormat="1" applyFont="1" applyFill="1" applyBorder="1" applyAlignment="1">
      <alignment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vertical="center"/>
    </xf>
    <xf numFmtId="3" fontId="5" fillId="3" borderId="6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41" fontId="10" fillId="8" borderId="51" xfId="2" applyFont="1" applyFill="1" applyBorder="1" applyAlignment="1">
      <alignment vertical="center"/>
    </xf>
    <xf numFmtId="41" fontId="10" fillId="8" borderId="52" xfId="2" applyFont="1" applyFill="1" applyBorder="1" applyAlignment="1">
      <alignment vertical="center"/>
    </xf>
  </cellXfs>
  <cellStyles count="4">
    <cellStyle name="Millares" xfId="3" builtinId="3"/>
    <cellStyle name="Millares [0]" xfId="2" builtinId="6"/>
    <cellStyle name="Millares 8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28016</xdr:colOff>
      <xdr:row>0</xdr:row>
      <xdr:rowOff>35019</xdr:rowOff>
    </xdr:from>
    <xdr:to>
      <xdr:col>6</xdr:col>
      <xdr:colOff>823347</xdr:colOff>
      <xdr:row>7</xdr:row>
      <xdr:rowOff>22630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770" y="35019"/>
          <a:ext cx="6647556" cy="1343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B1" zoomScale="118" zoomScaleNormal="118" workbookViewId="0">
      <selection activeCell="G94" sqref="G94"/>
    </sheetView>
  </sheetViews>
  <sheetFormatPr baseColWidth="10" defaultColWidth="10.85546875" defaultRowHeight="11.25" customHeight="1" x14ac:dyDescent="0.25"/>
  <cols>
    <col min="1" max="1" width="8" style="1" customWidth="1"/>
    <col min="2" max="2" width="30.28515625" style="1" customWidth="1"/>
    <col min="3" max="3" width="19.42578125" style="1" customWidth="1"/>
    <col min="4" max="4" width="9.42578125" style="1" customWidth="1"/>
    <col min="5" max="5" width="17.710937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00" customFormat="1" ht="12" customHeight="1" x14ac:dyDescent="0.25">
      <c r="A9" s="93"/>
      <c r="B9" s="94" t="s">
        <v>0</v>
      </c>
      <c r="C9" s="95" t="s">
        <v>59</v>
      </c>
      <c r="D9" s="96"/>
      <c r="E9" s="97" t="s">
        <v>61</v>
      </c>
      <c r="F9" s="98"/>
      <c r="G9" s="95">
        <v>4125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</row>
    <row r="10" spans="1:255" s="100" customFormat="1" ht="25.5" customHeight="1" x14ac:dyDescent="0.25">
      <c r="A10" s="93"/>
      <c r="B10" s="6" t="s">
        <v>1</v>
      </c>
      <c r="C10" s="101" t="s">
        <v>60</v>
      </c>
      <c r="D10" s="96"/>
      <c r="E10" s="85" t="s">
        <v>2</v>
      </c>
      <c r="F10" s="86"/>
      <c r="G10" s="101" t="s">
        <v>118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</row>
    <row r="11" spans="1:255" s="100" customFormat="1" ht="18" customHeight="1" x14ac:dyDescent="0.25">
      <c r="A11" s="93"/>
      <c r="B11" s="6" t="s">
        <v>3</v>
      </c>
      <c r="C11" s="101" t="s">
        <v>4</v>
      </c>
      <c r="D11" s="96"/>
      <c r="E11" s="85" t="s">
        <v>62</v>
      </c>
      <c r="F11" s="86"/>
      <c r="G11" s="101">
        <v>1800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</row>
    <row r="12" spans="1:255" s="100" customFormat="1" ht="11.25" customHeight="1" x14ac:dyDescent="0.25">
      <c r="A12" s="93"/>
      <c r="B12" s="6" t="s">
        <v>5</v>
      </c>
      <c r="C12" s="101" t="s">
        <v>6</v>
      </c>
      <c r="D12" s="96"/>
      <c r="E12" s="102" t="s">
        <v>7</v>
      </c>
      <c r="F12" s="103"/>
      <c r="G12" s="101">
        <f>G9*G11</f>
        <v>7425000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</row>
    <row r="13" spans="1:255" s="100" customFormat="1" ht="40.5" x14ac:dyDescent="0.25">
      <c r="A13" s="93"/>
      <c r="B13" s="6" t="s">
        <v>8</v>
      </c>
      <c r="C13" s="104" t="s">
        <v>117</v>
      </c>
      <c r="D13" s="96"/>
      <c r="E13" s="85" t="s">
        <v>9</v>
      </c>
      <c r="F13" s="86"/>
      <c r="G13" s="104" t="s">
        <v>116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</row>
    <row r="14" spans="1:255" s="100" customFormat="1" ht="15" x14ac:dyDescent="0.25">
      <c r="A14" s="93"/>
      <c r="B14" s="6" t="s">
        <v>10</v>
      </c>
      <c r="C14" s="105" t="s">
        <v>58</v>
      </c>
      <c r="D14" s="96"/>
      <c r="E14" s="85" t="s">
        <v>11</v>
      </c>
      <c r="F14" s="86"/>
      <c r="G14" s="105" t="s">
        <v>63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</row>
    <row r="15" spans="1:255" s="100" customFormat="1" ht="25.5" customHeight="1" x14ac:dyDescent="0.25">
      <c r="A15" s="93"/>
      <c r="B15" s="6" t="s">
        <v>12</v>
      </c>
      <c r="C15" s="101" t="s">
        <v>118</v>
      </c>
      <c r="D15" s="96"/>
      <c r="E15" s="107" t="s">
        <v>13</v>
      </c>
      <c r="F15" s="108"/>
      <c r="G15" s="106" t="s">
        <v>64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</row>
    <row r="16" spans="1:255" ht="12" customHeight="1" x14ac:dyDescent="0.25">
      <c r="A16" s="2"/>
      <c r="B16" s="7"/>
      <c r="C16" s="8"/>
      <c r="D16" s="9"/>
      <c r="E16" s="10"/>
      <c r="F16" s="10"/>
      <c r="G16" s="109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11"/>
      <c r="B17" s="87" t="s">
        <v>65</v>
      </c>
      <c r="C17" s="88"/>
      <c r="D17" s="88"/>
      <c r="E17" s="88"/>
      <c r="F17" s="88"/>
      <c r="G17" s="8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2"/>
      <c r="C18" s="13"/>
      <c r="D18" s="13"/>
      <c r="E18" s="13"/>
      <c r="F18" s="14"/>
      <c r="G18" s="110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11" t="s">
        <v>14</v>
      </c>
      <c r="C19" s="112"/>
      <c r="D19" s="113"/>
      <c r="E19" s="113"/>
      <c r="F19" s="114"/>
      <c r="G19" s="115"/>
    </row>
    <row r="20" spans="1:255" ht="24" customHeight="1" x14ac:dyDescent="0.25">
      <c r="A20" s="5"/>
      <c r="B20" s="116" t="s">
        <v>15</v>
      </c>
      <c r="C20" s="117" t="s">
        <v>16</v>
      </c>
      <c r="D20" s="117" t="s">
        <v>17</v>
      </c>
      <c r="E20" s="116" t="s">
        <v>18</v>
      </c>
      <c r="F20" s="117" t="s">
        <v>19</v>
      </c>
      <c r="G20" s="116" t="s">
        <v>20</v>
      </c>
    </row>
    <row r="21" spans="1:255" s="100" customFormat="1" ht="12" customHeight="1" x14ac:dyDescent="0.25">
      <c r="A21" s="93"/>
      <c r="B21" s="118" t="s">
        <v>66</v>
      </c>
      <c r="C21" s="119" t="s">
        <v>21</v>
      </c>
      <c r="D21" s="119">
        <v>2</v>
      </c>
      <c r="E21" s="119" t="s">
        <v>67</v>
      </c>
      <c r="F21" s="120">
        <v>25000</v>
      </c>
      <c r="G21" s="121">
        <f>D21*F21</f>
        <v>50000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</row>
    <row r="22" spans="1:255" s="100" customFormat="1" ht="12" customHeight="1" x14ac:dyDescent="0.25">
      <c r="A22" s="93"/>
      <c r="B22" s="118" t="s">
        <v>68</v>
      </c>
      <c r="C22" s="119" t="s">
        <v>21</v>
      </c>
      <c r="D22" s="119">
        <v>2</v>
      </c>
      <c r="E22" s="119" t="s">
        <v>67</v>
      </c>
      <c r="F22" s="120">
        <v>25000</v>
      </c>
      <c r="G22" s="121">
        <f t="shared" ref="G22:G34" si="0">D22*F22</f>
        <v>50000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</row>
    <row r="23" spans="1:255" s="100" customFormat="1" ht="12" customHeight="1" x14ac:dyDescent="0.25">
      <c r="A23" s="93"/>
      <c r="B23" s="118" t="s">
        <v>69</v>
      </c>
      <c r="C23" s="119" t="s">
        <v>21</v>
      </c>
      <c r="D23" s="119">
        <v>46</v>
      </c>
      <c r="E23" s="119" t="s">
        <v>67</v>
      </c>
      <c r="F23" s="120">
        <v>25000</v>
      </c>
      <c r="G23" s="121">
        <f t="shared" si="0"/>
        <v>1150000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</row>
    <row r="24" spans="1:255" s="100" customFormat="1" ht="12" customHeight="1" x14ac:dyDescent="0.25">
      <c r="A24" s="93"/>
      <c r="B24" s="118" t="s">
        <v>70</v>
      </c>
      <c r="C24" s="119" t="s">
        <v>21</v>
      </c>
      <c r="D24" s="119">
        <v>1</v>
      </c>
      <c r="E24" s="119" t="s">
        <v>71</v>
      </c>
      <c r="F24" s="120">
        <v>25000</v>
      </c>
      <c r="G24" s="121">
        <f t="shared" si="0"/>
        <v>25000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</row>
    <row r="25" spans="1:255" s="100" customFormat="1" ht="12" customHeight="1" x14ac:dyDescent="0.25">
      <c r="A25" s="93"/>
      <c r="B25" s="118" t="s">
        <v>72</v>
      </c>
      <c r="C25" s="119" t="s">
        <v>21</v>
      </c>
      <c r="D25" s="119">
        <v>1</v>
      </c>
      <c r="E25" s="119" t="s">
        <v>71</v>
      </c>
      <c r="F25" s="120">
        <v>25000</v>
      </c>
      <c r="G25" s="121">
        <f t="shared" si="0"/>
        <v>25000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</row>
    <row r="26" spans="1:255" s="100" customFormat="1" ht="12" customHeight="1" x14ac:dyDescent="0.25">
      <c r="A26" s="93"/>
      <c r="B26" s="118" t="s">
        <v>73</v>
      </c>
      <c r="C26" s="119" t="s">
        <v>21</v>
      </c>
      <c r="D26" s="119">
        <v>1</v>
      </c>
      <c r="E26" s="119" t="s">
        <v>71</v>
      </c>
      <c r="F26" s="120">
        <v>25000</v>
      </c>
      <c r="G26" s="121">
        <f t="shared" si="0"/>
        <v>25000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</row>
    <row r="27" spans="1:255" s="100" customFormat="1" ht="12" customHeight="1" x14ac:dyDescent="0.25">
      <c r="A27" s="93"/>
      <c r="B27" s="118" t="s">
        <v>74</v>
      </c>
      <c r="C27" s="119" t="s">
        <v>21</v>
      </c>
      <c r="D27" s="119">
        <v>1</v>
      </c>
      <c r="E27" s="119" t="s">
        <v>26</v>
      </c>
      <c r="F27" s="120">
        <v>25000</v>
      </c>
      <c r="G27" s="121">
        <f t="shared" si="0"/>
        <v>25000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</row>
    <row r="28" spans="1:255" s="100" customFormat="1" ht="12" customHeight="1" x14ac:dyDescent="0.25">
      <c r="A28" s="93"/>
      <c r="B28" s="118" t="s">
        <v>75</v>
      </c>
      <c r="C28" s="119" t="s">
        <v>21</v>
      </c>
      <c r="D28" s="119">
        <v>2</v>
      </c>
      <c r="E28" s="119" t="s">
        <v>76</v>
      </c>
      <c r="F28" s="120">
        <v>25000</v>
      </c>
      <c r="G28" s="121">
        <f t="shared" si="0"/>
        <v>50000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</row>
    <row r="29" spans="1:255" s="100" customFormat="1" ht="12" customHeight="1" x14ac:dyDescent="0.25">
      <c r="A29" s="93"/>
      <c r="B29" s="118" t="s">
        <v>77</v>
      </c>
      <c r="C29" s="119" t="s">
        <v>21</v>
      </c>
      <c r="D29" s="119">
        <v>1</v>
      </c>
      <c r="E29" s="119" t="s">
        <v>78</v>
      </c>
      <c r="F29" s="120">
        <v>25000</v>
      </c>
      <c r="G29" s="121">
        <f t="shared" si="0"/>
        <v>25000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</row>
    <row r="30" spans="1:255" s="100" customFormat="1" ht="25.5" x14ac:dyDescent="0.25">
      <c r="A30" s="93"/>
      <c r="B30" s="126" t="s">
        <v>115</v>
      </c>
      <c r="C30" s="119" t="s">
        <v>21</v>
      </c>
      <c r="D30" s="119">
        <v>10</v>
      </c>
      <c r="E30" s="119" t="s">
        <v>79</v>
      </c>
      <c r="F30" s="120">
        <v>25000</v>
      </c>
      <c r="G30" s="121">
        <f t="shared" si="0"/>
        <v>250000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</row>
    <row r="31" spans="1:255" s="100" customFormat="1" ht="12" customHeight="1" x14ac:dyDescent="0.25">
      <c r="A31" s="93"/>
      <c r="B31" s="118" t="s">
        <v>80</v>
      </c>
      <c r="C31" s="119" t="s">
        <v>21</v>
      </c>
      <c r="D31" s="119">
        <v>1</v>
      </c>
      <c r="E31" s="119" t="s">
        <v>81</v>
      </c>
      <c r="F31" s="120">
        <v>25000</v>
      </c>
      <c r="G31" s="121">
        <f t="shared" si="0"/>
        <v>25000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</row>
    <row r="32" spans="1:255" s="100" customFormat="1" ht="12" customHeight="1" x14ac:dyDescent="0.25">
      <c r="A32" s="93"/>
      <c r="B32" s="118" t="s">
        <v>82</v>
      </c>
      <c r="C32" s="119" t="s">
        <v>21</v>
      </c>
      <c r="D32" s="119">
        <v>6</v>
      </c>
      <c r="E32" s="119" t="s">
        <v>81</v>
      </c>
      <c r="F32" s="120">
        <v>25000</v>
      </c>
      <c r="G32" s="121">
        <f t="shared" si="0"/>
        <v>150000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</row>
    <row r="33" spans="1:255" s="100" customFormat="1" ht="12" customHeight="1" x14ac:dyDescent="0.25">
      <c r="A33" s="93"/>
      <c r="B33" s="118" t="s">
        <v>83</v>
      </c>
      <c r="C33" s="119" t="s">
        <v>21</v>
      </c>
      <c r="D33" s="119">
        <v>2</v>
      </c>
      <c r="E33" s="119" t="s">
        <v>84</v>
      </c>
      <c r="F33" s="120">
        <v>25000</v>
      </c>
      <c r="G33" s="121">
        <f t="shared" si="0"/>
        <v>50000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</row>
    <row r="34" spans="1:255" s="100" customFormat="1" ht="12" customHeight="1" x14ac:dyDescent="0.25">
      <c r="A34" s="93"/>
      <c r="B34" s="118" t="s">
        <v>85</v>
      </c>
      <c r="C34" s="119" t="s">
        <v>21</v>
      </c>
      <c r="D34" s="119">
        <v>2</v>
      </c>
      <c r="E34" s="119" t="s">
        <v>86</v>
      </c>
      <c r="F34" s="120">
        <v>25000</v>
      </c>
      <c r="G34" s="121">
        <f t="shared" si="0"/>
        <v>50000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</row>
    <row r="35" spans="1:255" ht="11.25" customHeight="1" x14ac:dyDescent="0.25">
      <c r="B35" s="18" t="s">
        <v>22</v>
      </c>
      <c r="C35" s="19"/>
      <c r="D35" s="19"/>
      <c r="E35" s="19"/>
      <c r="F35" s="20"/>
      <c r="G35" s="21">
        <f>SUM(G21:G34)</f>
        <v>1950000</v>
      </c>
    </row>
    <row r="36" spans="1:255" ht="15.75" customHeight="1" x14ac:dyDescent="0.25">
      <c r="A36" s="5"/>
      <c r="B36" s="15"/>
      <c r="C36" s="16"/>
      <c r="D36" s="16"/>
      <c r="E36" s="16"/>
      <c r="F36" s="17"/>
      <c r="G36" s="17"/>
      <c r="K36" s="77"/>
    </row>
    <row r="37" spans="1:255" ht="12" customHeight="1" x14ac:dyDescent="0.25">
      <c r="A37" s="5"/>
      <c r="B37" s="111" t="s">
        <v>23</v>
      </c>
      <c r="C37" s="112"/>
      <c r="D37" s="113"/>
      <c r="E37" s="113"/>
      <c r="F37" s="114"/>
      <c r="G37" s="115"/>
    </row>
    <row r="38" spans="1:255" ht="24" customHeight="1" x14ac:dyDescent="0.25">
      <c r="A38" s="5"/>
      <c r="B38" s="116" t="s">
        <v>15</v>
      </c>
      <c r="C38" s="117" t="s">
        <v>16</v>
      </c>
      <c r="D38" s="117" t="s">
        <v>17</v>
      </c>
      <c r="E38" s="116" t="s">
        <v>18</v>
      </c>
      <c r="F38" s="117" t="s">
        <v>19</v>
      </c>
      <c r="G38" s="116" t="s">
        <v>20</v>
      </c>
    </row>
    <row r="39" spans="1:255" s="100" customFormat="1" ht="12" customHeight="1" x14ac:dyDescent="0.25">
      <c r="A39" s="93"/>
      <c r="B39" s="118"/>
      <c r="C39" s="119"/>
      <c r="D39" s="119"/>
      <c r="E39" s="119"/>
      <c r="F39" s="120"/>
      <c r="G39" s="121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ht="11.25" customHeight="1" x14ac:dyDescent="0.25">
      <c r="B40" s="18" t="s">
        <v>24</v>
      </c>
      <c r="C40" s="19"/>
      <c r="D40" s="19"/>
      <c r="E40" s="19"/>
      <c r="F40" s="20"/>
      <c r="G40" s="21">
        <f>SUM(G39)</f>
        <v>0</v>
      </c>
    </row>
    <row r="41" spans="1:255" ht="15.75" customHeight="1" x14ac:dyDescent="0.25">
      <c r="A41" s="5"/>
      <c r="B41" s="15"/>
      <c r="C41" s="16"/>
      <c r="D41" s="16"/>
      <c r="E41" s="16"/>
      <c r="F41" s="17"/>
      <c r="G41" s="17"/>
      <c r="K41" s="77"/>
    </row>
    <row r="42" spans="1:255" ht="12" customHeight="1" x14ac:dyDescent="0.25">
      <c r="A42" s="5"/>
      <c r="B42" s="111" t="s">
        <v>25</v>
      </c>
      <c r="C42" s="112"/>
      <c r="D42" s="113"/>
      <c r="E42" s="113"/>
      <c r="F42" s="114"/>
      <c r="G42" s="115"/>
    </row>
    <row r="43" spans="1:255" ht="24" customHeight="1" x14ac:dyDescent="0.25">
      <c r="A43" s="5"/>
      <c r="B43" s="116" t="s">
        <v>15</v>
      </c>
      <c r="C43" s="117" t="s">
        <v>16</v>
      </c>
      <c r="D43" s="117" t="s">
        <v>17</v>
      </c>
      <c r="E43" s="116" t="s">
        <v>18</v>
      </c>
      <c r="F43" s="117" t="s">
        <v>19</v>
      </c>
      <c r="G43" s="116" t="s">
        <v>20</v>
      </c>
    </row>
    <row r="44" spans="1:255" s="100" customFormat="1" ht="12" customHeight="1" x14ac:dyDescent="0.25">
      <c r="A44" s="93"/>
      <c r="B44" s="118"/>
      <c r="C44" s="119"/>
      <c r="D44" s="119"/>
      <c r="E44" s="119"/>
      <c r="F44" s="120"/>
      <c r="G44" s="121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</row>
    <row r="45" spans="1:255" ht="12" customHeight="1" x14ac:dyDescent="0.25">
      <c r="A45" s="35"/>
      <c r="B45" s="122" t="s">
        <v>27</v>
      </c>
      <c r="C45" s="123"/>
      <c r="D45" s="123"/>
      <c r="E45" s="123"/>
      <c r="F45" s="124"/>
      <c r="G45" s="125">
        <f>SUM(G44:G44)</f>
        <v>0</v>
      </c>
    </row>
    <row r="46" spans="1:255" ht="12" customHeight="1" x14ac:dyDescent="0.25">
      <c r="A46" s="35"/>
      <c r="B46" s="15"/>
      <c r="C46" s="16"/>
      <c r="D46" s="16"/>
      <c r="E46" s="16"/>
      <c r="F46" s="17"/>
      <c r="G46" s="17"/>
    </row>
    <row r="47" spans="1:255" ht="12" customHeight="1" x14ac:dyDescent="0.25">
      <c r="A47" s="5"/>
      <c r="B47" s="111" t="s">
        <v>28</v>
      </c>
      <c r="C47" s="112"/>
      <c r="D47" s="113"/>
      <c r="E47" s="113"/>
      <c r="F47" s="114"/>
      <c r="G47" s="115"/>
    </row>
    <row r="48" spans="1:255" ht="24" customHeight="1" x14ac:dyDescent="0.25">
      <c r="A48" s="5"/>
      <c r="B48" s="116" t="s">
        <v>29</v>
      </c>
      <c r="C48" s="117" t="s">
        <v>30</v>
      </c>
      <c r="D48" s="117" t="s">
        <v>31</v>
      </c>
      <c r="E48" s="116" t="s">
        <v>18</v>
      </c>
      <c r="F48" s="117" t="s">
        <v>19</v>
      </c>
      <c r="G48" s="116" t="s">
        <v>20</v>
      </c>
    </row>
    <row r="49" spans="1:255" s="100" customFormat="1" ht="12" customHeight="1" x14ac:dyDescent="0.25">
      <c r="A49" s="93"/>
      <c r="B49" s="118" t="s">
        <v>87</v>
      </c>
      <c r="C49" s="119" t="s">
        <v>88</v>
      </c>
      <c r="D49" s="119">
        <v>400</v>
      </c>
      <c r="E49" s="119" t="s">
        <v>89</v>
      </c>
      <c r="F49" s="120">
        <v>125</v>
      </c>
      <c r="G49" s="121">
        <f t="shared" ref="G49:G55" si="1">D49*F49</f>
        <v>50000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</row>
    <row r="50" spans="1:255" s="100" customFormat="1" ht="12" customHeight="1" x14ac:dyDescent="0.25">
      <c r="A50" s="93"/>
      <c r="B50" s="118" t="s">
        <v>90</v>
      </c>
      <c r="C50" s="119" t="s">
        <v>88</v>
      </c>
      <c r="D50" s="119">
        <v>40</v>
      </c>
      <c r="E50" s="119" t="s">
        <v>89</v>
      </c>
      <c r="F50" s="120">
        <v>360</v>
      </c>
      <c r="G50" s="121">
        <f t="shared" si="1"/>
        <v>14400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</row>
    <row r="51" spans="1:255" s="100" customFormat="1" ht="12" customHeight="1" x14ac:dyDescent="0.25">
      <c r="A51" s="93"/>
      <c r="B51" s="118" t="s">
        <v>91</v>
      </c>
      <c r="C51" s="119" t="s">
        <v>32</v>
      </c>
      <c r="D51" s="119">
        <v>20000</v>
      </c>
      <c r="E51" s="119" t="s">
        <v>92</v>
      </c>
      <c r="F51" s="120">
        <v>20</v>
      </c>
      <c r="G51" s="121">
        <f t="shared" si="1"/>
        <v>400000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</row>
    <row r="52" spans="1:255" s="100" customFormat="1" ht="12" customHeight="1" x14ac:dyDescent="0.25">
      <c r="A52" s="93"/>
      <c r="B52" s="118" t="s">
        <v>93</v>
      </c>
      <c r="C52" s="119" t="s">
        <v>32</v>
      </c>
      <c r="D52" s="119">
        <v>3600</v>
      </c>
      <c r="E52" s="119" t="s">
        <v>92</v>
      </c>
      <c r="F52" s="120">
        <v>140</v>
      </c>
      <c r="G52" s="121">
        <f t="shared" si="1"/>
        <v>504000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</row>
    <row r="53" spans="1:255" s="100" customFormat="1" ht="12" customHeight="1" x14ac:dyDescent="0.25">
      <c r="A53" s="93"/>
      <c r="B53" s="118" t="s">
        <v>94</v>
      </c>
      <c r="C53" s="119" t="s">
        <v>95</v>
      </c>
      <c r="D53" s="119">
        <v>120</v>
      </c>
      <c r="E53" s="119" t="s">
        <v>96</v>
      </c>
      <c r="F53" s="120">
        <v>7000</v>
      </c>
      <c r="G53" s="121">
        <f t="shared" si="1"/>
        <v>840000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</row>
    <row r="54" spans="1:255" s="100" customFormat="1" ht="12" customHeight="1" x14ac:dyDescent="0.25">
      <c r="A54" s="93"/>
      <c r="B54" s="118" t="s">
        <v>97</v>
      </c>
      <c r="C54" s="119" t="s">
        <v>95</v>
      </c>
      <c r="D54" s="119">
        <v>20</v>
      </c>
      <c r="E54" s="119" t="s">
        <v>98</v>
      </c>
      <c r="F54" s="120">
        <v>5000</v>
      </c>
      <c r="G54" s="121">
        <f t="shared" si="1"/>
        <v>100000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</row>
    <row r="55" spans="1:255" s="100" customFormat="1" ht="12" customHeight="1" x14ac:dyDescent="0.25">
      <c r="A55" s="93"/>
      <c r="B55" s="118" t="s">
        <v>113</v>
      </c>
      <c r="C55" s="119" t="s">
        <v>99</v>
      </c>
      <c r="D55" s="119">
        <v>1</v>
      </c>
      <c r="E55" s="119" t="s">
        <v>100</v>
      </c>
      <c r="F55" s="120">
        <v>665330</v>
      </c>
      <c r="G55" s="121">
        <f t="shared" si="1"/>
        <v>665330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</row>
    <row r="56" spans="1:255" ht="11.25" customHeight="1" x14ac:dyDescent="0.25">
      <c r="B56" s="18" t="s">
        <v>33</v>
      </c>
      <c r="C56" s="19"/>
      <c r="D56" s="19"/>
      <c r="E56" s="19"/>
      <c r="F56" s="20"/>
      <c r="G56" s="21">
        <f>SUM(G49:G55)</f>
        <v>2573730</v>
      </c>
    </row>
    <row r="57" spans="1:255" ht="11.25" customHeight="1" x14ac:dyDescent="0.25">
      <c r="B57" s="15"/>
      <c r="C57" s="16"/>
      <c r="D57" s="16"/>
      <c r="E57" s="22"/>
      <c r="F57" s="17"/>
      <c r="G57" s="17"/>
    </row>
    <row r="58" spans="1:255" ht="12" customHeight="1" x14ac:dyDescent="0.25">
      <c r="A58" s="5"/>
      <c r="B58" s="111" t="s">
        <v>34</v>
      </c>
      <c r="C58" s="112"/>
      <c r="D58" s="113"/>
      <c r="E58" s="113"/>
      <c r="F58" s="114"/>
      <c r="G58" s="115"/>
    </row>
    <row r="59" spans="1:255" ht="24" customHeight="1" x14ac:dyDescent="0.25">
      <c r="A59" s="5"/>
      <c r="B59" s="116" t="s">
        <v>35</v>
      </c>
      <c r="C59" s="117" t="s">
        <v>30</v>
      </c>
      <c r="D59" s="117" t="s">
        <v>31</v>
      </c>
      <c r="E59" s="116" t="s">
        <v>18</v>
      </c>
      <c r="F59" s="117" t="s">
        <v>19</v>
      </c>
      <c r="G59" s="116" t="s">
        <v>20</v>
      </c>
    </row>
    <row r="60" spans="1:255" s="100" customFormat="1" ht="12" customHeight="1" x14ac:dyDescent="0.25">
      <c r="A60" s="93"/>
      <c r="B60" s="118" t="s">
        <v>101</v>
      </c>
      <c r="C60" s="119" t="s">
        <v>95</v>
      </c>
      <c r="D60" s="119">
        <v>4</v>
      </c>
      <c r="E60" s="119" t="s">
        <v>102</v>
      </c>
      <c r="F60" s="120">
        <v>7900</v>
      </c>
      <c r="G60" s="121">
        <f>D60*F60</f>
        <v>31600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</row>
    <row r="61" spans="1:255" s="100" customFormat="1" ht="12" customHeight="1" x14ac:dyDescent="0.25">
      <c r="A61" s="93"/>
      <c r="B61" s="118" t="s">
        <v>114</v>
      </c>
      <c r="C61" s="119" t="s">
        <v>95</v>
      </c>
      <c r="D61" s="119">
        <v>5</v>
      </c>
      <c r="E61" s="119" t="s">
        <v>63</v>
      </c>
      <c r="F61" s="120">
        <v>12000</v>
      </c>
      <c r="G61" s="121">
        <f>D61*F61</f>
        <v>60000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</row>
    <row r="62" spans="1:255" s="100" customFormat="1" ht="12" customHeight="1" x14ac:dyDescent="0.25">
      <c r="A62" s="93"/>
      <c r="B62" s="118" t="s">
        <v>103</v>
      </c>
      <c r="C62" s="119" t="s">
        <v>104</v>
      </c>
      <c r="D62" s="119">
        <v>1</v>
      </c>
      <c r="E62" s="119" t="s">
        <v>63</v>
      </c>
      <c r="F62" s="120">
        <v>50000</v>
      </c>
      <c r="G62" s="121">
        <f>D62*F62</f>
        <v>50000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</row>
    <row r="63" spans="1:255" s="100" customFormat="1" ht="12" customHeight="1" x14ac:dyDescent="0.25">
      <c r="A63" s="93"/>
      <c r="B63" s="118" t="s">
        <v>105</v>
      </c>
      <c r="C63" s="119" t="s">
        <v>95</v>
      </c>
      <c r="D63" s="119">
        <v>2</v>
      </c>
      <c r="E63" s="119" t="s">
        <v>63</v>
      </c>
      <c r="F63" s="120">
        <v>58960</v>
      </c>
      <c r="G63" s="121">
        <f>D63*F63</f>
        <v>117920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</row>
    <row r="64" spans="1:255" ht="11.25" customHeight="1" x14ac:dyDescent="0.25">
      <c r="B64" s="18" t="s">
        <v>36</v>
      </c>
      <c r="C64" s="19"/>
      <c r="D64" s="19"/>
      <c r="E64" s="19"/>
      <c r="F64" s="20"/>
      <c r="G64" s="21">
        <f>SUM(G60:G63)</f>
        <v>259520</v>
      </c>
    </row>
    <row r="65" spans="1:7" ht="11.25" customHeight="1" x14ac:dyDescent="0.25">
      <c r="B65" s="38"/>
      <c r="C65" s="38"/>
      <c r="D65" s="38"/>
      <c r="E65" s="38"/>
      <c r="F65" s="39"/>
      <c r="G65" s="39"/>
    </row>
    <row r="66" spans="1:7" ht="11.25" customHeight="1" x14ac:dyDescent="0.25">
      <c r="B66" s="40" t="s">
        <v>37</v>
      </c>
      <c r="C66" s="41"/>
      <c r="D66" s="41"/>
      <c r="E66" s="41"/>
      <c r="F66" s="41"/>
      <c r="G66" s="42">
        <f>G35+G40+G45+G56+G64</f>
        <v>4783250</v>
      </c>
    </row>
    <row r="67" spans="1:7" ht="11.25" customHeight="1" x14ac:dyDescent="0.25">
      <c r="B67" s="43" t="s">
        <v>38</v>
      </c>
      <c r="C67" s="24"/>
      <c r="D67" s="24"/>
      <c r="E67" s="24"/>
      <c r="F67" s="24"/>
      <c r="G67" s="44">
        <v>239163</v>
      </c>
    </row>
    <row r="68" spans="1:7" ht="11.25" customHeight="1" x14ac:dyDescent="0.25">
      <c r="B68" s="45" t="s">
        <v>39</v>
      </c>
      <c r="C68" s="23"/>
      <c r="D68" s="23"/>
      <c r="E68" s="23"/>
      <c r="F68" s="23"/>
      <c r="G68" s="46">
        <f>G67+G66</f>
        <v>5022413</v>
      </c>
    </row>
    <row r="69" spans="1:7" ht="11.25" customHeight="1" x14ac:dyDescent="0.25">
      <c r="B69" s="43" t="s">
        <v>40</v>
      </c>
      <c r="C69" s="24"/>
      <c r="D69" s="24"/>
      <c r="E69" s="24"/>
      <c r="F69" s="24"/>
      <c r="G69" s="44">
        <f>G12</f>
        <v>7425000</v>
      </c>
    </row>
    <row r="70" spans="1:7" ht="11.25" customHeight="1" x14ac:dyDescent="0.25">
      <c r="B70" s="47" t="s">
        <v>41</v>
      </c>
      <c r="C70" s="48"/>
      <c r="D70" s="48"/>
      <c r="E70" s="48"/>
      <c r="F70" s="48"/>
      <c r="G70" s="49">
        <f>G69-G68</f>
        <v>2402587</v>
      </c>
    </row>
    <row r="71" spans="1:7" ht="12" customHeight="1" x14ac:dyDescent="0.25">
      <c r="A71" s="35"/>
      <c r="B71" s="36" t="s">
        <v>42</v>
      </c>
      <c r="C71" s="37"/>
      <c r="D71" s="37"/>
      <c r="E71" s="37"/>
      <c r="F71" s="37"/>
      <c r="G71" s="32"/>
    </row>
    <row r="72" spans="1:7" ht="12.75" customHeight="1" thickBot="1" x14ac:dyDescent="0.3">
      <c r="A72" s="35"/>
      <c r="B72" s="50"/>
      <c r="C72" s="37"/>
      <c r="D72" s="37"/>
      <c r="E72" s="37"/>
      <c r="F72" s="37"/>
      <c r="G72" s="32"/>
    </row>
    <row r="73" spans="1:7" ht="9" customHeight="1" x14ac:dyDescent="0.25">
      <c r="A73" s="35"/>
      <c r="B73" s="62" t="s">
        <v>43</v>
      </c>
      <c r="C73" s="63"/>
      <c r="D73" s="63"/>
      <c r="E73" s="63"/>
      <c r="F73" s="64"/>
      <c r="G73" s="32"/>
    </row>
    <row r="74" spans="1:7" ht="9" customHeight="1" x14ac:dyDescent="0.25">
      <c r="A74" s="35"/>
      <c r="B74" s="65" t="s">
        <v>44</v>
      </c>
      <c r="C74" s="34"/>
      <c r="D74" s="34"/>
      <c r="E74" s="34"/>
      <c r="F74" s="66"/>
      <c r="G74" s="32"/>
    </row>
    <row r="75" spans="1:7" ht="9" customHeight="1" x14ac:dyDescent="0.25">
      <c r="A75" s="35"/>
      <c r="B75" s="65" t="s">
        <v>45</v>
      </c>
      <c r="C75" s="34"/>
      <c r="D75" s="34"/>
      <c r="E75" s="34"/>
      <c r="F75" s="66"/>
      <c r="G75" s="32"/>
    </row>
    <row r="76" spans="1:7" ht="9" customHeight="1" x14ac:dyDescent="0.25">
      <c r="A76" s="35"/>
      <c r="B76" s="65" t="s">
        <v>119</v>
      </c>
      <c r="C76" s="34"/>
      <c r="D76" s="34"/>
      <c r="E76" s="34"/>
      <c r="F76" s="66"/>
      <c r="G76" s="32"/>
    </row>
    <row r="77" spans="1:7" ht="9" customHeight="1" x14ac:dyDescent="0.25">
      <c r="A77" s="35"/>
      <c r="B77" s="65" t="s">
        <v>46</v>
      </c>
      <c r="C77" s="34"/>
      <c r="D77" s="34"/>
      <c r="E77" s="34"/>
      <c r="F77" s="66"/>
      <c r="G77" s="32"/>
    </row>
    <row r="78" spans="1:7" ht="9" customHeight="1" x14ac:dyDescent="0.25">
      <c r="A78" s="35"/>
      <c r="B78" s="65" t="s">
        <v>47</v>
      </c>
      <c r="C78" s="34"/>
      <c r="D78" s="34"/>
      <c r="E78" s="34"/>
      <c r="F78" s="66"/>
      <c r="G78" s="32"/>
    </row>
    <row r="79" spans="1:7" ht="9" customHeight="1" thickBot="1" x14ac:dyDescent="0.3">
      <c r="A79" s="35"/>
      <c r="B79" s="67" t="s">
        <v>48</v>
      </c>
      <c r="C79" s="68"/>
      <c r="D79" s="68"/>
      <c r="E79" s="68"/>
      <c r="F79" s="69"/>
      <c r="G79" s="32"/>
    </row>
    <row r="80" spans="1:7" ht="12.75" customHeight="1" x14ac:dyDescent="0.25">
      <c r="A80" s="35"/>
      <c r="B80" s="60"/>
      <c r="C80" s="34"/>
      <c r="D80" s="34"/>
      <c r="E80" s="34"/>
      <c r="F80" s="34"/>
      <c r="G80" s="32"/>
    </row>
    <row r="81" spans="1:7" ht="15" customHeight="1" thickBot="1" x14ac:dyDescent="0.3">
      <c r="A81" s="35"/>
      <c r="B81" s="91" t="s">
        <v>49</v>
      </c>
      <c r="C81" s="92"/>
      <c r="D81" s="59"/>
      <c r="E81" s="26"/>
      <c r="F81" s="26"/>
      <c r="G81" s="32"/>
    </row>
    <row r="82" spans="1:7" ht="12" customHeight="1" thickBot="1" x14ac:dyDescent="0.3">
      <c r="A82" s="35"/>
      <c r="B82" s="52" t="s">
        <v>35</v>
      </c>
      <c r="C82" s="27" t="s">
        <v>106</v>
      </c>
      <c r="D82" s="53" t="s">
        <v>50</v>
      </c>
      <c r="E82" s="89" t="s">
        <v>112</v>
      </c>
      <c r="F82" s="90"/>
      <c r="G82" s="32"/>
    </row>
    <row r="83" spans="1:7" ht="12" customHeight="1" x14ac:dyDescent="0.25">
      <c r="A83" s="35"/>
      <c r="B83" s="54" t="s">
        <v>51</v>
      </c>
      <c r="C83" s="28">
        <f>G35</f>
        <v>1950000</v>
      </c>
      <c r="D83" s="78">
        <f>(C83/C89)</f>
        <v>0.38825958757274642</v>
      </c>
      <c r="E83" s="79" t="s">
        <v>109</v>
      </c>
      <c r="F83" s="80">
        <v>0.9</v>
      </c>
      <c r="G83" s="32"/>
    </row>
    <row r="84" spans="1:7" ht="12" customHeight="1" x14ac:dyDescent="0.25">
      <c r="A84" s="35"/>
      <c r="B84" s="54" t="s">
        <v>52</v>
      </c>
      <c r="C84" s="28">
        <f>G40</f>
        <v>0</v>
      </c>
      <c r="D84" s="78">
        <v>0</v>
      </c>
      <c r="E84" s="81" t="s">
        <v>111</v>
      </c>
      <c r="F84" s="82">
        <v>0.9</v>
      </c>
      <c r="G84" s="32"/>
    </row>
    <row r="85" spans="1:7" ht="12" customHeight="1" thickBot="1" x14ac:dyDescent="0.3">
      <c r="A85" s="35"/>
      <c r="B85" s="54" t="s">
        <v>53</v>
      </c>
      <c r="C85" s="28">
        <f>G45</f>
        <v>0</v>
      </c>
      <c r="D85" s="78">
        <f>(C85/C89)</f>
        <v>0</v>
      </c>
      <c r="E85" s="83" t="s">
        <v>110</v>
      </c>
      <c r="F85" s="84">
        <v>0.8</v>
      </c>
      <c r="G85" s="32"/>
    </row>
    <row r="86" spans="1:7" ht="12" customHeight="1" x14ac:dyDescent="0.25">
      <c r="A86" s="35"/>
      <c r="B86" s="54" t="s">
        <v>29</v>
      </c>
      <c r="C86" s="28">
        <f>G56</f>
        <v>2573730</v>
      </c>
      <c r="D86" s="55">
        <f>(C86/C89)</f>
        <v>0.51244889657620751</v>
      </c>
      <c r="E86" s="26"/>
      <c r="F86" s="26"/>
      <c r="G86" s="32"/>
    </row>
    <row r="87" spans="1:7" ht="12" customHeight="1" x14ac:dyDescent="0.25">
      <c r="A87" s="35"/>
      <c r="B87" s="54" t="s">
        <v>54</v>
      </c>
      <c r="C87" s="29">
        <f>G64</f>
        <v>259520</v>
      </c>
      <c r="D87" s="55">
        <f>(C87/C89)</f>
        <v>5.1672373418912385E-2</v>
      </c>
      <c r="E87" s="31"/>
      <c r="F87" s="31"/>
      <c r="G87" s="32"/>
    </row>
    <row r="88" spans="1:7" ht="12" customHeight="1" x14ac:dyDescent="0.25">
      <c r="A88" s="35"/>
      <c r="B88" s="54" t="s">
        <v>55</v>
      </c>
      <c r="C88" s="29">
        <f>G67</f>
        <v>239163</v>
      </c>
      <c r="D88" s="55">
        <f>(C88/C89)</f>
        <v>4.7619142432133714E-2</v>
      </c>
      <c r="E88" s="31"/>
      <c r="F88" s="31"/>
      <c r="G88" s="32"/>
    </row>
    <row r="89" spans="1:7" ht="12.75" customHeight="1" thickBot="1" x14ac:dyDescent="0.3">
      <c r="A89" s="35"/>
      <c r="B89" s="56" t="s">
        <v>56</v>
      </c>
      <c r="C89" s="57">
        <f>SUM(C83:C88)</f>
        <v>5022413</v>
      </c>
      <c r="D89" s="58">
        <f>SUM(D83:D88)</f>
        <v>1</v>
      </c>
      <c r="E89" s="31"/>
      <c r="F89" s="31"/>
      <c r="G89" s="32"/>
    </row>
    <row r="90" spans="1:7" ht="12" customHeight="1" x14ac:dyDescent="0.25">
      <c r="A90" s="35"/>
      <c r="B90" s="50"/>
      <c r="C90" s="37"/>
      <c r="D90" s="37"/>
      <c r="E90" s="37"/>
      <c r="F90" s="37"/>
      <c r="G90" s="32"/>
    </row>
    <row r="91" spans="1:7" ht="12.75" customHeight="1" x14ac:dyDescent="0.25">
      <c r="A91" s="35"/>
      <c r="B91" s="51"/>
      <c r="C91" s="37"/>
      <c r="D91" s="37"/>
      <c r="E91" s="37"/>
      <c r="F91" s="37"/>
      <c r="G91" s="32"/>
    </row>
    <row r="92" spans="1:7" ht="12" customHeight="1" thickBot="1" x14ac:dyDescent="0.3">
      <c r="A92" s="25"/>
      <c r="B92" s="71"/>
      <c r="C92" s="72" t="s">
        <v>120</v>
      </c>
      <c r="D92" s="73"/>
      <c r="E92" s="74"/>
      <c r="F92" s="30"/>
      <c r="G92" s="32"/>
    </row>
    <row r="93" spans="1:7" ht="12" customHeight="1" x14ac:dyDescent="0.25">
      <c r="A93" s="35"/>
      <c r="B93" s="75" t="s">
        <v>107</v>
      </c>
      <c r="C93" s="127">
        <v>3800</v>
      </c>
      <c r="D93" s="127">
        <v>4125</v>
      </c>
      <c r="E93" s="128">
        <v>4500</v>
      </c>
      <c r="F93" s="70"/>
      <c r="G93" s="33"/>
    </row>
    <row r="94" spans="1:7" ht="12.75" customHeight="1" thickBot="1" x14ac:dyDescent="0.3">
      <c r="A94" s="35"/>
      <c r="B94" s="56" t="s">
        <v>108</v>
      </c>
      <c r="C94" s="57">
        <f>(G68/C93)</f>
        <v>1321.6876315789473</v>
      </c>
      <c r="D94" s="57">
        <f>(G68/D93)</f>
        <v>1217.5546666666667</v>
      </c>
      <c r="E94" s="76">
        <f>(G68/E93)</f>
        <v>1116.0917777777777</v>
      </c>
      <c r="F94" s="70"/>
      <c r="G94" s="33"/>
    </row>
    <row r="95" spans="1:7" ht="15.6" customHeight="1" x14ac:dyDescent="0.25">
      <c r="A95" s="35"/>
      <c r="B95" s="61" t="s">
        <v>57</v>
      </c>
      <c r="C95" s="34"/>
      <c r="D95" s="34"/>
      <c r="E95" s="34"/>
      <c r="F95" s="34"/>
      <c r="G95" s="34"/>
    </row>
  </sheetData>
  <mergeCells count="10">
    <mergeCell ref="E9:F9"/>
    <mergeCell ref="E14:F14"/>
    <mergeCell ref="E15:F15"/>
    <mergeCell ref="B17:G17"/>
    <mergeCell ref="E82:F82"/>
    <mergeCell ref="B81:C81"/>
    <mergeCell ref="E13:F13"/>
    <mergeCell ref="E11:F11"/>
    <mergeCell ref="E10:F10"/>
    <mergeCell ref="E12:F12"/>
  </mergeCells>
  <pageMargins left="0.74803149606299213" right="0.74803149606299213" top="0.98425196850393704" bottom="0.98425196850393704" header="0" footer="0"/>
  <pageSetup paperSize="14" scale="7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</vt:lpstr>
      <vt:lpstr>BOVINOS!Área_de_impresión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2022-06-17T11:41:20Z</cp:lastPrinted>
  <dcterms:created xsi:type="dcterms:W3CDTF">2020-11-27T12:49:26Z</dcterms:created>
  <dcterms:modified xsi:type="dcterms:W3CDTF">2023-02-15T14:56:56Z</dcterms:modified>
</cp:coreProperties>
</file>