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CEBOLL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71" i="1"/>
  <c r="G50" i="1"/>
  <c r="G51" i="1"/>
  <c r="G52" i="1"/>
  <c r="G53" i="1"/>
  <c r="G54" i="1"/>
  <c r="G55" i="1"/>
  <c r="G56" i="1"/>
  <c r="G57" i="1"/>
  <c r="G58" i="1"/>
  <c r="G49" i="1"/>
  <c r="G23" i="1"/>
  <c r="G22" i="1"/>
  <c r="G31" i="1"/>
  <c r="G30" i="1"/>
  <c r="G29" i="1"/>
  <c r="G28" i="1"/>
  <c r="G27" i="1"/>
  <c r="G26" i="1"/>
  <c r="G25" i="1"/>
  <c r="G24" i="1"/>
  <c r="G21" i="1"/>
  <c r="G12" i="1"/>
  <c r="G59" i="1" l="1"/>
  <c r="G87" i="1" l="1"/>
  <c r="G70" i="1"/>
  <c r="G74" i="1"/>
  <c r="G73" i="1"/>
  <c r="G72" i="1"/>
  <c r="G69" i="1"/>
  <c r="G68" i="1"/>
  <c r="G67" i="1"/>
  <c r="G66" i="1"/>
  <c r="G64" i="1"/>
  <c r="G86" i="1"/>
  <c r="G83" i="1"/>
  <c r="G81" i="1"/>
  <c r="G80" i="1"/>
  <c r="G79" i="1"/>
  <c r="G78" i="1"/>
  <c r="G77" i="1"/>
  <c r="G76" i="1"/>
  <c r="G34" i="1" l="1"/>
  <c r="G33" i="1"/>
  <c r="G94" i="1"/>
  <c r="G89" i="1"/>
  <c r="G88" i="1"/>
  <c r="G32" i="1"/>
  <c r="G36" i="1" l="1"/>
  <c r="G35" i="1"/>
  <c r="G38" i="1"/>
  <c r="G37" i="1"/>
  <c r="G39" i="1"/>
  <c r="G90" i="1"/>
  <c r="G40" i="1" l="1"/>
  <c r="G95" i="1" l="1"/>
  <c r="G100" i="1" l="1"/>
  <c r="C118" i="1"/>
  <c r="C117" i="1" l="1"/>
  <c r="C116" i="1"/>
  <c r="C114" i="1"/>
  <c r="G45" i="1" l="1"/>
  <c r="G97" i="1" s="1"/>
  <c r="G98" i="1" l="1"/>
  <c r="G99" i="1" l="1"/>
  <c r="G101" i="1" s="1"/>
  <c r="C119" i="1"/>
  <c r="C125" i="1" l="1"/>
  <c r="C120" i="1"/>
  <c r="D119" i="1" s="1"/>
  <c r="D125" i="1"/>
  <c r="E125" i="1"/>
  <c r="D117" i="1" l="1"/>
  <c r="D114" i="1"/>
  <c r="D116" i="1"/>
  <c r="D118" i="1"/>
  <c r="D120" i="1" l="1"/>
</calcChain>
</file>

<file path=xl/sharedStrings.xml><?xml version="1.0" encoding="utf-8"?>
<sst xmlns="http://schemas.openxmlformats.org/spreadsheetml/2006/main" count="256" uniqueCount="160">
  <si>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</si>
  <si>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</si>
  <si>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</si>
  <si>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</si>
  <si>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</si>
  <si>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</si>
  <si>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</si>
  <si>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</si>
  <si>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</si>
  <si>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</si>
  <si>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</si>
  <si>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</si>
  <si>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</si>
  <si>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</si>
  <si>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</si>
  <si>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</si>
  <si>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</si>
  <si>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</si>
  <si>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</si>
  <si>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</si>
  <si>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</si>
  <si>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</si>
  <si>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</si>
  <si>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</si>
  <si>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</si>
  <si>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</si>
  <si>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</si>
  <si>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</si>
  <si>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</si>
  <si>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</si>
  <si>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</si>
  <si>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</si>
  <si>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</si>
  <si>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</si>
  <si>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</si>
  <si>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</si>
  <si>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</si>
  <si>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</si>
  <si>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</si>
  <si>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</si>
  <si>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</si>
  <si>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</si>
  <si>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</si>
  <si>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</si>
  <si>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</si>
  <si>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</si>
  <si>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</si>
  <si>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</si>
  <si>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</si>
  <si>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</si>
  <si>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</si>
  <si>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</si>
  <si>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</si>
  <si>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</si>
  <si>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</si>
  <si>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</si>
  <si>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</si>
  <si>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Lib. B. O'Higgins</t>
  </si>
  <si>
    <t>2.  Precio de Insumos corresponde a  precios  colocados en el predio</t>
  </si>
  <si>
    <t>Costo unitario ($/kg) (*)</t>
  </si>
  <si>
    <t>San Fernando</t>
  </si>
  <si>
    <t>Todas</t>
  </si>
  <si>
    <t>RENDIMIENTO (kg/há)</t>
  </si>
  <si>
    <t>PRECIO ESPERADO ($/kg)</t>
  </si>
  <si>
    <t>COSTOS DIRECTOS DE PRODUCCIÓN POR HECTÁREA (INCLUYE IVA)</t>
  </si>
  <si>
    <t>JM</t>
  </si>
  <si>
    <t>Acarreo</t>
  </si>
  <si>
    <t>FERTILIZANTES</t>
  </si>
  <si>
    <t>Urea</t>
  </si>
  <si>
    <t>Nitrato de potasio</t>
  </si>
  <si>
    <t>FUNGICIDAS</t>
  </si>
  <si>
    <t>Septiembre-Octubre</t>
  </si>
  <si>
    <t>Octubre-Noviembre</t>
  </si>
  <si>
    <t>HERBICIDAS</t>
  </si>
  <si>
    <t>INSECTICIDAS</t>
  </si>
  <si>
    <t>Diciembre</t>
  </si>
  <si>
    <t>3. Precio esperado por ventas corresponde a precio colocado en el domicilio del comprador (incluye Ingreso a Feria)</t>
  </si>
  <si>
    <t>CEBOLLA GUARDA</t>
  </si>
  <si>
    <t>Cobra / Grano de Oro</t>
  </si>
  <si>
    <t>20/01/2023</t>
  </si>
  <si>
    <t xml:space="preserve">marzo - abril </t>
  </si>
  <si>
    <t>Mayorista</t>
  </si>
  <si>
    <t>Feb-Mar</t>
  </si>
  <si>
    <t>Heladas, lluvias, sequía.</t>
  </si>
  <si>
    <t>Vibrocultivador</t>
  </si>
  <si>
    <t>May-jun</t>
  </si>
  <si>
    <t>Control de malezas</t>
  </si>
  <si>
    <t>Siembra de almaciguera</t>
  </si>
  <si>
    <t>Mayo-Junio</t>
  </si>
  <si>
    <t>Riego de almaciguera</t>
  </si>
  <si>
    <t>Manejo de almácigos</t>
  </si>
  <si>
    <t>Junio-Septiembre</t>
  </si>
  <si>
    <t>Arranca de almácigo</t>
  </si>
  <si>
    <t>Sep-Oct</t>
  </si>
  <si>
    <t>Riego</t>
  </si>
  <si>
    <t>Ago-Sep</t>
  </si>
  <si>
    <t>Aplicación de fertilizante base</t>
  </si>
  <si>
    <t>Trasplante/Plantación</t>
  </si>
  <si>
    <t>Riegos (2)</t>
  </si>
  <si>
    <t>Octubre</t>
  </si>
  <si>
    <t>Segunda aplicación de fertilizantes</t>
  </si>
  <si>
    <t>Oct-Nov</t>
  </si>
  <si>
    <t>Tercera aplicación de fertilizantes</t>
  </si>
  <si>
    <t>Noviembre</t>
  </si>
  <si>
    <t>Riegos (3)</t>
  </si>
  <si>
    <t>Cuarta aplicación de fertilizantes</t>
  </si>
  <si>
    <t>Riegos (4)</t>
  </si>
  <si>
    <t>enero</t>
  </si>
  <si>
    <t>Arranca</t>
  </si>
  <si>
    <t>Febrero</t>
  </si>
  <si>
    <t>Curado</t>
  </si>
  <si>
    <t>Marzo</t>
  </si>
  <si>
    <t>Volteadura</t>
  </si>
  <si>
    <t>Abril</t>
  </si>
  <si>
    <t>Guarda a bodega</t>
  </si>
  <si>
    <t>Mayo</t>
  </si>
  <si>
    <t>Aradura (2)</t>
  </si>
  <si>
    <t>Agosto Septiembre</t>
  </si>
  <si>
    <t>Rastraje (4)</t>
  </si>
  <si>
    <t>Aplicación de fertilizante</t>
  </si>
  <si>
    <t>Melgadura</t>
  </si>
  <si>
    <t>Aplicación de herbicida de pretranspl.</t>
  </si>
  <si>
    <t>Acequiadura</t>
  </si>
  <si>
    <t>Aplicación de herbicidas</t>
  </si>
  <si>
    <t>Aplicación/Insect/Fungicida</t>
  </si>
  <si>
    <t>Octubre-Diciembre</t>
  </si>
  <si>
    <t>Enero</t>
  </si>
  <si>
    <t>SEMILLAS</t>
  </si>
  <si>
    <t>Semilla</t>
  </si>
  <si>
    <t>Mayo Junio</t>
  </si>
  <si>
    <t>Salitre potásico</t>
  </si>
  <si>
    <t>Superfosfato triple</t>
  </si>
  <si>
    <t>Phyton 27</t>
  </si>
  <si>
    <t>Terrasorb Foliar</t>
  </si>
  <si>
    <t>Hyvron</t>
  </si>
  <si>
    <t>Kendal</t>
  </si>
  <si>
    <t>Fosfimax</t>
  </si>
  <si>
    <t>Manzate 200</t>
  </si>
  <si>
    <t>Kg</t>
  </si>
  <si>
    <t>Switch 62,5 WG</t>
  </si>
  <si>
    <t>Junio - Septiembre</t>
  </si>
  <si>
    <t>Bravo 720</t>
  </si>
  <si>
    <t>Amistar Opti</t>
  </si>
  <si>
    <t>Noviembre - Enero</t>
  </si>
  <si>
    <t>Folio Gold 440 SC</t>
  </si>
  <si>
    <t>Ridomil Gold Mz 68 WG</t>
  </si>
  <si>
    <t>Centurion</t>
  </si>
  <si>
    <t>Septiembre-octubre</t>
  </si>
  <si>
    <t>Prodigio 600 SC</t>
  </si>
  <si>
    <t>Octubre - Noviembre</t>
  </si>
  <si>
    <t>Engeo</t>
  </si>
  <si>
    <t>Lt</t>
  </si>
  <si>
    <t>Octubre-enero</t>
  </si>
  <si>
    <t>Zero 5 EC</t>
  </si>
  <si>
    <t>Karate</t>
  </si>
  <si>
    <t>Selecron</t>
  </si>
  <si>
    <t>Traslados internos</t>
  </si>
  <si>
    <t>Viajes</t>
  </si>
  <si>
    <t>Octubre - Abril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</si>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</sst>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8" formatCode="_ * #,##0.0_ ;_ * \-#,##0.0_ ;_ * &quot;-&quot;??_ ;_ @_ "/>
    <numFmt numFmtId="170" formatCode="_-* #,##0\ _€_-;\-* #,##0\ _€_-;_-* &quot;-&quot;??\ _€_-;_-@_-"/>
    <numFmt numFmtId="171" formatCode="_-* #,##0.00\ _€_-;\-* #,##0.00\ _€_-;_-* &quot;-&quot;??\ _€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rgb="FF000000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9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6" fillId="0" borderId="16"/>
    <xf numFmtId="168" fontId="26" fillId="0" borderId="16" applyFont="0" applyFill="0" applyBorder="0" applyAlignment="0" applyProtection="0"/>
    <xf numFmtId="0" fontId="2" fillId="0" borderId="16"/>
    <xf numFmtId="43" fontId="27" fillId="0" borderId="0" applyFont="0" applyFill="0" applyBorder="0" applyAlignment="0" applyProtection="0"/>
    <xf numFmtId="171" fontId="1" fillId="0" borderId="16" applyFont="0" applyFill="0" applyBorder="0" applyAlignment="0" applyProtection="0"/>
  </cellStyleXfs>
  <cellXfs count="14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4" xfId="0" applyNumberFormat="1" applyFont="1" applyFill="1" applyBorder="1" applyAlignment="1">
      <alignment horizontal="left"/>
    </xf>
    <xf numFmtId="0" fontId="28" fillId="0" borderId="53" xfId="0" applyFont="1" applyFill="1" applyBorder="1" applyAlignment="1">
      <alignment horizontal="right"/>
    </xf>
    <xf numFmtId="0" fontId="28" fillId="0" borderId="53" xfId="0" applyFont="1" applyFill="1" applyBorder="1" applyAlignment="1">
      <alignment horizontal="right" vertical="center" wrapText="1"/>
    </xf>
    <xf numFmtId="49" fontId="28" fillId="0" borderId="53" xfId="0" applyNumberFormat="1" applyFont="1" applyFill="1" applyBorder="1" applyAlignment="1">
      <alignment horizontal="right"/>
    </xf>
    <xf numFmtId="3" fontId="28" fillId="0" borderId="53" xfId="0" applyNumberFormat="1" applyFont="1" applyFill="1" applyBorder="1" applyAlignment="1">
      <alignment horizontal="right"/>
    </xf>
    <xf numFmtId="17" fontId="28" fillId="0" borderId="53" xfId="0" applyNumberFormat="1" applyFont="1" applyFill="1" applyBorder="1" applyAlignment="1">
      <alignment horizontal="right" wrapText="1"/>
    </xf>
    <xf numFmtId="170" fontId="28" fillId="0" borderId="53" xfId="7" applyNumberFormat="1" applyFont="1" applyFill="1" applyBorder="1" applyAlignment="1">
      <alignment horizontal="right"/>
    </xf>
    <xf numFmtId="3" fontId="28" fillId="0" borderId="53" xfId="0" applyNumberFormat="1" applyFont="1" applyFill="1" applyBorder="1" applyAlignment="1">
      <alignment horizontal="right" wrapText="1"/>
    </xf>
    <xf numFmtId="17" fontId="28" fillId="0" borderId="53" xfId="0" applyNumberFormat="1" applyFont="1" applyFill="1" applyBorder="1" applyAlignment="1">
      <alignment horizontal="right"/>
    </xf>
    <xf numFmtId="0" fontId="25" fillId="0" borderId="5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/>
    </xf>
  </cellXfs>
  <cellStyles count="9">
    <cellStyle name="Millares" xfId="7" builtinId="3"/>
    <cellStyle name="Millares [0]" xfId="3" builtinId="6"/>
    <cellStyle name="Millares 3" xfId="2"/>
    <cellStyle name="Millares 4" xfId="8"/>
    <cellStyle name="Millares 5" xfId="1"/>
    <cellStyle name="Millares 6" xfId="5"/>
    <cellStyle name="Normal" xfId="0" builtinId="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6"/>
  <sheetViews>
    <sheetView showGridLines="0" tabSelected="1" zoomScale="142" zoomScaleNormal="142" workbookViewId="0">
      <selection activeCell="D10" sqref="D10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80" customFormat="1" ht="15">
      <c r="A9" s="76"/>
      <c r="B9" s="77" t="s">
        <v>0</v>
      </c>
      <c r="C9" s="129" t="s">
        <v>77</v>
      </c>
      <c r="D9" s="78"/>
      <c r="E9" s="121" t="s">
        <v>62</v>
      </c>
      <c r="F9" s="122"/>
      <c r="G9" s="132">
        <v>60000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pans="1:255" s="80" customFormat="1" ht="25.5" customHeight="1">
      <c r="A10" s="76"/>
      <c r="B10" s="81" t="s">
        <v>1</v>
      </c>
      <c r="C10" s="130" t="s">
        <v>78</v>
      </c>
      <c r="D10" s="78"/>
      <c r="E10" s="119" t="s">
        <v>2</v>
      </c>
      <c r="F10" s="120"/>
      <c r="G10" s="133" t="s">
        <v>80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pans="1:255" s="80" customFormat="1" ht="18" customHeight="1">
      <c r="A11" s="76"/>
      <c r="B11" s="81" t="s">
        <v>52</v>
      </c>
      <c r="C11" s="129" t="s">
        <v>56</v>
      </c>
      <c r="D11" s="78"/>
      <c r="E11" s="119" t="s">
        <v>63</v>
      </c>
      <c r="F11" s="120"/>
      <c r="G11" s="134">
        <v>180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</row>
    <row r="12" spans="1:255" s="80" customFormat="1" ht="11.25" customHeight="1">
      <c r="A12" s="76"/>
      <c r="B12" s="81" t="s">
        <v>53</v>
      </c>
      <c r="C12" s="129" t="s">
        <v>57</v>
      </c>
      <c r="D12" s="78"/>
      <c r="E12" s="127" t="s">
        <v>3</v>
      </c>
      <c r="F12" s="128"/>
      <c r="G12" s="135">
        <f>+G9*G11</f>
        <v>10800000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</row>
    <row r="13" spans="1:255" s="80" customFormat="1" ht="15">
      <c r="A13" s="76"/>
      <c r="B13" s="81" t="s">
        <v>54</v>
      </c>
      <c r="C13" s="129" t="s">
        <v>60</v>
      </c>
      <c r="D13" s="78"/>
      <c r="E13" s="119" t="s">
        <v>4</v>
      </c>
      <c r="F13" s="120"/>
      <c r="G13" s="129" t="s">
        <v>81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</row>
    <row r="14" spans="1:255" s="80" customFormat="1" ht="15">
      <c r="A14" s="76"/>
      <c r="B14" s="81" t="s">
        <v>5</v>
      </c>
      <c r="C14" s="129" t="s">
        <v>61</v>
      </c>
      <c r="D14" s="78"/>
      <c r="E14" s="119" t="s">
        <v>6</v>
      </c>
      <c r="F14" s="120"/>
      <c r="G14" s="136" t="s">
        <v>82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</row>
    <row r="15" spans="1:255" s="80" customFormat="1" ht="25.5" customHeight="1">
      <c r="A15" s="76"/>
      <c r="B15" s="81" t="s">
        <v>7</v>
      </c>
      <c r="C15" s="131" t="s">
        <v>79</v>
      </c>
      <c r="D15" s="78"/>
      <c r="E15" s="123" t="s">
        <v>8</v>
      </c>
      <c r="F15" s="124"/>
      <c r="G15" s="137" t="s">
        <v>83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</row>
    <row r="16" spans="1:255" ht="12" customHeight="1">
      <c r="A16" s="2"/>
      <c r="B16" s="82"/>
      <c r="C16" s="6"/>
      <c r="D16" s="7"/>
      <c r="E16" s="8"/>
      <c r="F16" s="8"/>
      <c r="G16" s="8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5" t="s">
        <v>64</v>
      </c>
      <c r="C17" s="126"/>
      <c r="D17" s="126"/>
      <c r="E17" s="126"/>
      <c r="F17" s="126"/>
      <c r="G17" s="126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5" t="s">
        <v>9</v>
      </c>
      <c r="C19" s="86"/>
      <c r="D19" s="87"/>
      <c r="E19" s="87"/>
      <c r="F19" s="88"/>
      <c r="G19" s="89"/>
    </row>
    <row r="20" spans="1:255" ht="24" customHeight="1">
      <c r="A20" s="5"/>
      <c r="B20" s="90" t="s">
        <v>10</v>
      </c>
      <c r="C20" s="91" t="s">
        <v>11</v>
      </c>
      <c r="D20" s="91" t="s">
        <v>12</v>
      </c>
      <c r="E20" s="90" t="s">
        <v>13</v>
      </c>
      <c r="F20" s="91" t="s">
        <v>14</v>
      </c>
      <c r="G20" s="90" t="s">
        <v>15</v>
      </c>
    </row>
    <row r="21" spans="1:255" s="113" customFormat="1" ht="12" customHeight="1">
      <c r="A21" s="107"/>
      <c r="B21" s="108" t="s">
        <v>84</v>
      </c>
      <c r="C21" s="109" t="s">
        <v>16</v>
      </c>
      <c r="D21" s="109">
        <v>0.2</v>
      </c>
      <c r="E21" s="109" t="s">
        <v>85</v>
      </c>
      <c r="F21" s="110">
        <v>25000</v>
      </c>
      <c r="G21" s="111">
        <f t="shared" ref="G21:G31" si="0">D21*F21</f>
        <v>5000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</row>
    <row r="22" spans="1:255" s="113" customFormat="1" ht="12" customHeight="1">
      <c r="A22" s="107"/>
      <c r="B22" s="108" t="s">
        <v>86</v>
      </c>
      <c r="C22" s="109" t="s">
        <v>16</v>
      </c>
      <c r="D22" s="109">
        <v>1</v>
      </c>
      <c r="E22" s="109" t="s">
        <v>85</v>
      </c>
      <c r="F22" s="110">
        <v>25000</v>
      </c>
      <c r="G22" s="111">
        <f t="shared" ref="G22:G23" si="1">D22*F22</f>
        <v>25000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</row>
    <row r="23" spans="1:255" s="113" customFormat="1" ht="12" customHeight="1">
      <c r="A23" s="107"/>
      <c r="B23" s="108" t="s">
        <v>87</v>
      </c>
      <c r="C23" s="109" t="s">
        <v>16</v>
      </c>
      <c r="D23" s="109">
        <v>2</v>
      </c>
      <c r="E23" s="109" t="s">
        <v>88</v>
      </c>
      <c r="F23" s="110">
        <v>25000</v>
      </c>
      <c r="G23" s="111">
        <f t="shared" si="1"/>
        <v>50000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</row>
    <row r="24" spans="1:255" s="113" customFormat="1" ht="12" customHeight="1">
      <c r="A24" s="107"/>
      <c r="B24" s="108" t="s">
        <v>89</v>
      </c>
      <c r="C24" s="109" t="s">
        <v>16</v>
      </c>
      <c r="D24" s="109">
        <v>1</v>
      </c>
      <c r="E24" s="109" t="s">
        <v>88</v>
      </c>
      <c r="F24" s="110">
        <v>25000</v>
      </c>
      <c r="G24" s="111">
        <f t="shared" si="0"/>
        <v>25000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</row>
    <row r="25" spans="1:255" s="113" customFormat="1" ht="12" customHeight="1">
      <c r="A25" s="107"/>
      <c r="B25" s="108" t="s">
        <v>90</v>
      </c>
      <c r="C25" s="109" t="s">
        <v>16</v>
      </c>
      <c r="D25" s="109">
        <v>10</v>
      </c>
      <c r="E25" s="109" t="s">
        <v>91</v>
      </c>
      <c r="F25" s="110">
        <v>25000</v>
      </c>
      <c r="G25" s="111">
        <f t="shared" si="0"/>
        <v>250000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</row>
    <row r="26" spans="1:255" s="113" customFormat="1" ht="12" customHeight="1">
      <c r="A26" s="107"/>
      <c r="B26" s="108" t="s">
        <v>92</v>
      </c>
      <c r="C26" s="109" t="s">
        <v>16</v>
      </c>
      <c r="D26" s="109">
        <v>10</v>
      </c>
      <c r="E26" s="109" t="s">
        <v>93</v>
      </c>
      <c r="F26" s="110">
        <v>25000</v>
      </c>
      <c r="G26" s="111">
        <f t="shared" si="0"/>
        <v>250000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</row>
    <row r="27" spans="1:255" s="113" customFormat="1" ht="12" customHeight="1">
      <c r="A27" s="107"/>
      <c r="B27" s="108" t="s">
        <v>94</v>
      </c>
      <c r="C27" s="109" t="s">
        <v>16</v>
      </c>
      <c r="D27" s="109">
        <v>1</v>
      </c>
      <c r="E27" s="109" t="s">
        <v>95</v>
      </c>
      <c r="F27" s="110">
        <v>25000</v>
      </c>
      <c r="G27" s="111">
        <f t="shared" si="0"/>
        <v>25000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</row>
    <row r="28" spans="1:255" s="113" customFormat="1" ht="12" customHeight="1">
      <c r="A28" s="107"/>
      <c r="B28" s="108" t="s">
        <v>96</v>
      </c>
      <c r="C28" s="109" t="s">
        <v>16</v>
      </c>
      <c r="D28" s="109">
        <v>2</v>
      </c>
      <c r="E28" s="109" t="s">
        <v>95</v>
      </c>
      <c r="F28" s="110">
        <v>25000</v>
      </c>
      <c r="G28" s="111">
        <f t="shared" si="0"/>
        <v>50000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</row>
    <row r="29" spans="1:255" s="113" customFormat="1" ht="12" customHeight="1">
      <c r="A29" s="107"/>
      <c r="B29" s="108" t="s">
        <v>97</v>
      </c>
      <c r="C29" s="109" t="s">
        <v>16</v>
      </c>
      <c r="D29" s="109">
        <v>38</v>
      </c>
      <c r="E29" s="109" t="s">
        <v>71</v>
      </c>
      <c r="F29" s="110">
        <v>25000</v>
      </c>
      <c r="G29" s="111">
        <f t="shared" si="0"/>
        <v>950000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  <c r="IU29" s="112"/>
    </row>
    <row r="30" spans="1:255" s="113" customFormat="1" ht="12" customHeight="1">
      <c r="A30" s="107"/>
      <c r="B30" s="108" t="s">
        <v>98</v>
      </c>
      <c r="C30" s="109" t="s">
        <v>16</v>
      </c>
      <c r="D30" s="109">
        <v>2</v>
      </c>
      <c r="E30" s="109" t="s">
        <v>99</v>
      </c>
      <c r="F30" s="110">
        <v>25000</v>
      </c>
      <c r="G30" s="111">
        <f t="shared" si="0"/>
        <v>50000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</row>
    <row r="31" spans="1:255" s="113" customFormat="1" ht="25.5">
      <c r="A31" s="107"/>
      <c r="B31" s="138" t="s">
        <v>100</v>
      </c>
      <c r="C31" s="109" t="s">
        <v>16</v>
      </c>
      <c r="D31" s="109">
        <v>2</v>
      </c>
      <c r="E31" s="109" t="s">
        <v>101</v>
      </c>
      <c r="F31" s="110">
        <v>25000</v>
      </c>
      <c r="G31" s="111">
        <f t="shared" si="0"/>
        <v>50000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</row>
    <row r="32" spans="1:255" s="113" customFormat="1" ht="25.5">
      <c r="A32" s="107"/>
      <c r="B32" s="138" t="s">
        <v>102</v>
      </c>
      <c r="C32" s="109" t="s">
        <v>16</v>
      </c>
      <c r="D32" s="109">
        <v>2.5</v>
      </c>
      <c r="E32" s="109" t="s">
        <v>103</v>
      </c>
      <c r="F32" s="110">
        <v>25000</v>
      </c>
      <c r="G32" s="111">
        <f t="shared" ref="G32:G38" si="2">D32*F32</f>
        <v>62500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</row>
    <row r="33" spans="1:255" s="113" customFormat="1" ht="12" customHeight="1">
      <c r="A33" s="107"/>
      <c r="B33" s="108" t="s">
        <v>104</v>
      </c>
      <c r="C33" s="109" t="s">
        <v>16</v>
      </c>
      <c r="D33" s="109">
        <v>4</v>
      </c>
      <c r="E33" s="109" t="s">
        <v>75</v>
      </c>
      <c r="F33" s="110">
        <v>25000</v>
      </c>
      <c r="G33" s="111">
        <f t="shared" ref="G33:G36" si="3">D33*F33</f>
        <v>100000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</row>
    <row r="34" spans="1:255" s="113" customFormat="1" ht="12" customHeight="1">
      <c r="A34" s="107"/>
      <c r="B34" s="108" t="s">
        <v>105</v>
      </c>
      <c r="C34" s="109" t="s">
        <v>16</v>
      </c>
      <c r="D34" s="109">
        <v>2.5</v>
      </c>
      <c r="E34" s="109" t="s">
        <v>75</v>
      </c>
      <c r="F34" s="110">
        <v>25000</v>
      </c>
      <c r="G34" s="111">
        <f t="shared" si="3"/>
        <v>62500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</row>
    <row r="35" spans="1:255" s="113" customFormat="1" ht="12" customHeight="1">
      <c r="A35" s="107"/>
      <c r="B35" s="108" t="s">
        <v>106</v>
      </c>
      <c r="C35" s="109" t="s">
        <v>16</v>
      </c>
      <c r="D35" s="109">
        <v>4</v>
      </c>
      <c r="E35" s="109" t="s">
        <v>107</v>
      </c>
      <c r="F35" s="110">
        <v>25000</v>
      </c>
      <c r="G35" s="111">
        <f t="shared" si="3"/>
        <v>100000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</row>
    <row r="36" spans="1:255" s="113" customFormat="1" ht="12" customHeight="1">
      <c r="A36" s="107"/>
      <c r="B36" s="108" t="s">
        <v>108</v>
      </c>
      <c r="C36" s="109" t="s">
        <v>16</v>
      </c>
      <c r="D36" s="109">
        <v>20</v>
      </c>
      <c r="E36" s="109" t="s">
        <v>109</v>
      </c>
      <c r="F36" s="110">
        <v>25000</v>
      </c>
      <c r="G36" s="111">
        <f t="shared" si="3"/>
        <v>500000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</row>
    <row r="37" spans="1:255" s="113" customFormat="1" ht="12" customHeight="1">
      <c r="A37" s="107"/>
      <c r="B37" s="108" t="s">
        <v>110</v>
      </c>
      <c r="C37" s="109" t="s">
        <v>16</v>
      </c>
      <c r="D37" s="109">
        <v>10</v>
      </c>
      <c r="E37" s="109" t="s">
        <v>111</v>
      </c>
      <c r="F37" s="110">
        <v>25000</v>
      </c>
      <c r="G37" s="111">
        <f t="shared" si="2"/>
        <v>250000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</row>
    <row r="38" spans="1:255" s="113" customFormat="1" ht="12" customHeight="1">
      <c r="A38" s="107"/>
      <c r="B38" s="108" t="s">
        <v>112</v>
      </c>
      <c r="C38" s="109" t="s">
        <v>16</v>
      </c>
      <c r="D38" s="109">
        <v>8</v>
      </c>
      <c r="E38" s="109" t="s">
        <v>113</v>
      </c>
      <c r="F38" s="110">
        <v>25000</v>
      </c>
      <c r="G38" s="111">
        <f t="shared" si="2"/>
        <v>200000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</row>
    <row r="39" spans="1:255" s="113" customFormat="1" ht="12" customHeight="1">
      <c r="A39" s="107"/>
      <c r="B39" s="108" t="s">
        <v>114</v>
      </c>
      <c r="C39" s="109" t="s">
        <v>16</v>
      </c>
      <c r="D39" s="109">
        <v>16</v>
      </c>
      <c r="E39" s="109" t="s">
        <v>115</v>
      </c>
      <c r="F39" s="110">
        <v>25000</v>
      </c>
      <c r="G39" s="111">
        <f t="shared" ref="G39" si="4">D39*F39</f>
        <v>400000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</row>
    <row r="40" spans="1:255" ht="11.25" customHeight="1">
      <c r="B40" s="16" t="s">
        <v>17</v>
      </c>
      <c r="C40" s="17"/>
      <c r="D40" s="17"/>
      <c r="E40" s="17"/>
      <c r="F40" s="18"/>
      <c r="G40" s="19">
        <f>SUM(G21:G39)</f>
        <v>3405000</v>
      </c>
    </row>
    <row r="41" spans="1:255" ht="15.75" customHeight="1">
      <c r="A41" s="5"/>
      <c r="B41" s="139"/>
      <c r="C41" s="14"/>
      <c r="D41" s="14"/>
      <c r="E41" s="14"/>
      <c r="F41" s="15"/>
      <c r="G41" s="15"/>
      <c r="K41" s="69"/>
    </row>
    <row r="42" spans="1:255" ht="12" customHeight="1">
      <c r="A42" s="5"/>
      <c r="B42" s="85" t="s">
        <v>18</v>
      </c>
      <c r="C42" s="86"/>
      <c r="D42" s="87"/>
      <c r="E42" s="87"/>
      <c r="F42" s="88"/>
      <c r="G42" s="89"/>
    </row>
    <row r="43" spans="1:255" ht="24" customHeight="1">
      <c r="A43" s="5"/>
      <c r="B43" s="90" t="s">
        <v>10</v>
      </c>
      <c r="C43" s="91" t="s">
        <v>11</v>
      </c>
      <c r="D43" s="91" t="s">
        <v>12</v>
      </c>
      <c r="E43" s="90" t="s">
        <v>13</v>
      </c>
      <c r="F43" s="91" t="s">
        <v>14</v>
      </c>
      <c r="G43" s="90" t="s">
        <v>15</v>
      </c>
    </row>
    <row r="44" spans="1:255" s="80" customFormat="1" ht="12" customHeight="1">
      <c r="A44" s="76"/>
      <c r="B44" s="92"/>
      <c r="C44" s="93"/>
      <c r="D44" s="93"/>
      <c r="E44" s="93"/>
      <c r="F44" s="94"/>
      <c r="G44" s="95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9"/>
      <c r="FC44" s="79"/>
      <c r="FD44" s="79"/>
      <c r="FE44" s="79"/>
      <c r="FF44" s="79"/>
      <c r="FG44" s="79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9"/>
      <c r="GS44" s="79"/>
      <c r="GT44" s="79"/>
      <c r="GU44" s="79"/>
      <c r="GV44" s="79"/>
      <c r="GW44" s="79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9"/>
      <c r="II44" s="79"/>
      <c r="IJ44" s="79"/>
      <c r="IK44" s="79"/>
      <c r="IL44" s="79"/>
      <c r="IM44" s="79"/>
      <c r="IN44" s="79"/>
      <c r="IO44" s="79"/>
      <c r="IP44" s="79"/>
      <c r="IQ44" s="79"/>
      <c r="IR44" s="79"/>
      <c r="IS44" s="79"/>
      <c r="IT44" s="79"/>
      <c r="IU44" s="79"/>
    </row>
    <row r="45" spans="1:255" ht="11.25" customHeight="1">
      <c r="B45" s="16" t="s">
        <v>19</v>
      </c>
      <c r="C45" s="17"/>
      <c r="D45" s="17"/>
      <c r="E45" s="17"/>
      <c r="F45" s="18"/>
      <c r="G45" s="19">
        <f>SUM(G44)</f>
        <v>0</v>
      </c>
    </row>
    <row r="46" spans="1:255" ht="15.75" customHeight="1">
      <c r="A46" s="5"/>
      <c r="B46" s="13"/>
      <c r="C46" s="14"/>
      <c r="D46" s="14"/>
      <c r="E46" s="14"/>
      <c r="F46" s="15"/>
      <c r="G46" s="15"/>
      <c r="K46" s="69"/>
    </row>
    <row r="47" spans="1:255" ht="12" customHeight="1">
      <c r="A47" s="5"/>
      <c r="B47" s="85" t="s">
        <v>20</v>
      </c>
      <c r="C47" s="86"/>
      <c r="D47" s="87"/>
      <c r="E47" s="87"/>
      <c r="F47" s="88"/>
      <c r="G47" s="89"/>
    </row>
    <row r="48" spans="1:255" ht="24" customHeight="1">
      <c r="A48" s="5"/>
      <c r="B48" s="90" t="s">
        <v>10</v>
      </c>
      <c r="C48" s="91" t="s">
        <v>11</v>
      </c>
      <c r="D48" s="91" t="s">
        <v>12</v>
      </c>
      <c r="E48" s="90" t="s">
        <v>13</v>
      </c>
      <c r="F48" s="91" t="s">
        <v>14</v>
      </c>
      <c r="G48" s="90" t="s">
        <v>15</v>
      </c>
    </row>
    <row r="49" spans="1:255" s="113" customFormat="1" ht="12" customHeight="1">
      <c r="A49" s="107"/>
      <c r="B49" s="108" t="s">
        <v>116</v>
      </c>
      <c r="C49" s="109" t="s">
        <v>65</v>
      </c>
      <c r="D49" s="109">
        <v>0.8</v>
      </c>
      <c r="E49" s="109" t="s">
        <v>117</v>
      </c>
      <c r="F49" s="110">
        <v>171520</v>
      </c>
      <c r="G49" s="111">
        <f>+F49*D49</f>
        <v>137216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</row>
    <row r="50" spans="1:255" s="113" customFormat="1" ht="12" customHeight="1">
      <c r="A50" s="107"/>
      <c r="B50" s="108" t="s">
        <v>118</v>
      </c>
      <c r="C50" s="109" t="s">
        <v>65</v>
      </c>
      <c r="D50" s="109">
        <v>0.8</v>
      </c>
      <c r="E50" s="109" t="s">
        <v>117</v>
      </c>
      <c r="F50" s="110">
        <v>160800</v>
      </c>
      <c r="G50" s="111">
        <f t="shared" ref="G50:G58" si="5">+F50*D50</f>
        <v>128640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  <c r="IU50" s="112"/>
    </row>
    <row r="51" spans="1:255" s="113" customFormat="1" ht="12" customHeight="1">
      <c r="A51" s="107"/>
      <c r="B51" s="108" t="s">
        <v>119</v>
      </c>
      <c r="C51" s="109" t="s">
        <v>65</v>
      </c>
      <c r="D51" s="109">
        <v>0.2</v>
      </c>
      <c r="E51" s="109" t="s">
        <v>99</v>
      </c>
      <c r="F51" s="110">
        <v>134000</v>
      </c>
      <c r="G51" s="111">
        <f t="shared" si="5"/>
        <v>26800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  <c r="IU51" s="112"/>
    </row>
    <row r="52" spans="1:255" s="113" customFormat="1" ht="12" customHeight="1">
      <c r="A52" s="107"/>
      <c r="B52" s="108" t="s">
        <v>120</v>
      </c>
      <c r="C52" s="109" t="s">
        <v>65</v>
      </c>
      <c r="D52" s="109">
        <v>0.2</v>
      </c>
      <c r="E52" s="109" t="s">
        <v>99</v>
      </c>
      <c r="F52" s="110">
        <v>160800</v>
      </c>
      <c r="G52" s="111">
        <f t="shared" si="5"/>
        <v>32160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</row>
    <row r="53" spans="1:255" s="113" customFormat="1" ht="25.5">
      <c r="A53" s="107"/>
      <c r="B53" s="138" t="s">
        <v>121</v>
      </c>
      <c r="C53" s="109" t="s">
        <v>65</v>
      </c>
      <c r="D53" s="109">
        <v>1</v>
      </c>
      <c r="E53" s="109" t="s">
        <v>99</v>
      </c>
      <c r="F53" s="110">
        <v>160800</v>
      </c>
      <c r="G53" s="111">
        <f t="shared" si="5"/>
        <v>160800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</row>
    <row r="54" spans="1:255" s="113" customFormat="1" ht="12" customHeight="1">
      <c r="A54" s="107"/>
      <c r="B54" s="108" t="s">
        <v>122</v>
      </c>
      <c r="C54" s="109" t="s">
        <v>65</v>
      </c>
      <c r="D54" s="109">
        <v>0.2</v>
      </c>
      <c r="E54" s="109" t="s">
        <v>99</v>
      </c>
      <c r="F54" s="110">
        <v>160800</v>
      </c>
      <c r="G54" s="111">
        <f t="shared" si="5"/>
        <v>32160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</row>
    <row r="55" spans="1:255" s="113" customFormat="1" ht="12" customHeight="1">
      <c r="A55" s="107"/>
      <c r="B55" s="108" t="s">
        <v>123</v>
      </c>
      <c r="C55" s="109" t="s">
        <v>65</v>
      </c>
      <c r="D55" s="109">
        <v>0.2</v>
      </c>
      <c r="E55" s="109" t="s">
        <v>72</v>
      </c>
      <c r="F55" s="110">
        <v>134000</v>
      </c>
      <c r="G55" s="111">
        <f t="shared" si="5"/>
        <v>26800</v>
      </c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  <c r="EB55" s="112"/>
      <c r="EC55" s="112"/>
      <c r="ED55" s="112"/>
      <c r="EE55" s="112"/>
      <c r="EF55" s="112"/>
      <c r="EG55" s="112"/>
      <c r="EH55" s="112"/>
      <c r="EI55" s="112"/>
      <c r="EJ55" s="112"/>
      <c r="EK55" s="112"/>
      <c r="EL55" s="112"/>
      <c r="EM55" s="112"/>
      <c r="EN55" s="112"/>
      <c r="EO55" s="112"/>
      <c r="EP55" s="112"/>
      <c r="EQ55" s="112"/>
      <c r="ER55" s="112"/>
      <c r="ES55" s="112"/>
      <c r="ET55" s="112"/>
      <c r="EU55" s="112"/>
      <c r="EV55" s="112"/>
      <c r="EW55" s="112"/>
      <c r="EX55" s="112"/>
      <c r="EY55" s="112"/>
      <c r="EZ55" s="112"/>
      <c r="FA55" s="112"/>
      <c r="FB55" s="112"/>
      <c r="FC55" s="112"/>
      <c r="FD55" s="112"/>
      <c r="FE55" s="112"/>
      <c r="FF55" s="112"/>
      <c r="FG55" s="112"/>
      <c r="FH55" s="112"/>
      <c r="FI55" s="112"/>
      <c r="FJ55" s="112"/>
      <c r="FK55" s="112"/>
      <c r="FL55" s="112"/>
      <c r="FM55" s="112"/>
      <c r="FN55" s="112"/>
      <c r="FO55" s="112"/>
      <c r="FP55" s="112"/>
      <c r="FQ55" s="112"/>
      <c r="FR55" s="112"/>
      <c r="FS55" s="112"/>
      <c r="FT55" s="112"/>
      <c r="FU55" s="112"/>
      <c r="FV55" s="112"/>
      <c r="FW55" s="112"/>
      <c r="FX55" s="112"/>
      <c r="FY55" s="112"/>
      <c r="FZ55" s="112"/>
      <c r="GA55" s="112"/>
      <c r="GB55" s="112"/>
      <c r="GC55" s="112"/>
      <c r="GD55" s="112"/>
      <c r="GE55" s="112"/>
      <c r="GF55" s="112"/>
      <c r="GG55" s="112"/>
      <c r="GH55" s="112"/>
      <c r="GI55" s="112"/>
      <c r="GJ55" s="112"/>
      <c r="GK55" s="112"/>
      <c r="GL55" s="112"/>
      <c r="GM55" s="112"/>
      <c r="GN55" s="112"/>
      <c r="GO55" s="112"/>
      <c r="GP55" s="112"/>
      <c r="GQ55" s="112"/>
      <c r="GR55" s="112"/>
      <c r="GS55" s="112"/>
      <c r="GT55" s="112"/>
      <c r="GU55" s="112"/>
      <c r="GV55" s="112"/>
      <c r="GW55" s="112"/>
      <c r="GX55" s="112"/>
      <c r="GY55" s="112"/>
      <c r="GZ55" s="112"/>
      <c r="HA55" s="112"/>
      <c r="HB55" s="112"/>
      <c r="HC55" s="112"/>
      <c r="HD55" s="112"/>
      <c r="HE55" s="112"/>
      <c r="HF55" s="112"/>
      <c r="HG55" s="112"/>
      <c r="HH55" s="112"/>
      <c r="HI55" s="112"/>
      <c r="HJ55" s="112"/>
      <c r="HK55" s="112"/>
      <c r="HL55" s="112"/>
      <c r="HM55" s="112"/>
      <c r="HN55" s="112"/>
      <c r="HO55" s="112"/>
      <c r="HP55" s="112"/>
      <c r="HQ55" s="112"/>
      <c r="HR55" s="112"/>
      <c r="HS55" s="112"/>
      <c r="HT55" s="112"/>
      <c r="HU55" s="112"/>
      <c r="HV55" s="112"/>
      <c r="HW55" s="112"/>
      <c r="HX55" s="112"/>
      <c r="HY55" s="112"/>
      <c r="HZ55" s="112"/>
      <c r="IA55" s="112"/>
      <c r="IB55" s="112"/>
      <c r="IC55" s="112"/>
      <c r="ID55" s="112"/>
      <c r="IE55" s="112"/>
      <c r="IF55" s="112"/>
      <c r="IG55" s="112"/>
      <c r="IH55" s="112"/>
      <c r="II55" s="112"/>
      <c r="IJ55" s="112"/>
      <c r="IK55" s="112"/>
      <c r="IL55" s="112"/>
      <c r="IM55" s="112"/>
      <c r="IN55" s="112"/>
      <c r="IO55" s="112"/>
      <c r="IP55" s="112"/>
      <c r="IQ55" s="112"/>
      <c r="IR55" s="112"/>
      <c r="IS55" s="112"/>
      <c r="IT55" s="112"/>
      <c r="IU55" s="112"/>
    </row>
    <row r="56" spans="1:255" s="113" customFormat="1" ht="12" customHeight="1">
      <c r="A56" s="107"/>
      <c r="B56" s="108" t="s">
        <v>124</v>
      </c>
      <c r="C56" s="109" t="s">
        <v>65</v>
      </c>
      <c r="D56" s="109">
        <v>0.2</v>
      </c>
      <c r="E56" s="109" t="s">
        <v>125</v>
      </c>
      <c r="F56" s="110">
        <v>134000</v>
      </c>
      <c r="G56" s="111">
        <f t="shared" si="5"/>
        <v>26800</v>
      </c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  <c r="EB56" s="112"/>
      <c r="EC56" s="112"/>
      <c r="ED56" s="112"/>
      <c r="EE56" s="112"/>
      <c r="EF56" s="112"/>
      <c r="EG56" s="112"/>
      <c r="EH56" s="112"/>
      <c r="EI56" s="112"/>
      <c r="EJ56" s="112"/>
      <c r="EK56" s="112"/>
      <c r="EL56" s="112"/>
      <c r="EM56" s="112"/>
      <c r="EN56" s="112"/>
      <c r="EO56" s="112"/>
      <c r="EP56" s="112"/>
      <c r="EQ56" s="112"/>
      <c r="ER56" s="112"/>
      <c r="ES56" s="112"/>
      <c r="ET56" s="112"/>
      <c r="EU56" s="112"/>
      <c r="EV56" s="112"/>
      <c r="EW56" s="112"/>
      <c r="EX56" s="112"/>
      <c r="EY56" s="112"/>
      <c r="EZ56" s="112"/>
      <c r="FA56" s="112"/>
      <c r="FB56" s="112"/>
      <c r="FC56" s="112"/>
      <c r="FD56" s="112"/>
      <c r="FE56" s="112"/>
      <c r="FF56" s="112"/>
      <c r="FG56" s="112"/>
      <c r="FH56" s="112"/>
      <c r="FI56" s="112"/>
      <c r="FJ56" s="112"/>
      <c r="FK56" s="112"/>
      <c r="FL56" s="112"/>
      <c r="FM56" s="112"/>
      <c r="FN56" s="112"/>
      <c r="FO56" s="112"/>
      <c r="FP56" s="112"/>
      <c r="FQ56" s="112"/>
      <c r="FR56" s="112"/>
      <c r="FS56" s="112"/>
      <c r="FT56" s="112"/>
      <c r="FU56" s="112"/>
      <c r="FV56" s="112"/>
      <c r="FW56" s="112"/>
      <c r="FX56" s="112"/>
      <c r="FY56" s="112"/>
      <c r="FZ56" s="112"/>
      <c r="GA56" s="112"/>
      <c r="GB56" s="112"/>
      <c r="GC56" s="112"/>
      <c r="GD56" s="112"/>
      <c r="GE56" s="112"/>
      <c r="GF56" s="112"/>
      <c r="GG56" s="112"/>
      <c r="GH56" s="112"/>
      <c r="GI56" s="112"/>
      <c r="GJ56" s="112"/>
      <c r="GK56" s="112"/>
      <c r="GL56" s="112"/>
      <c r="GM56" s="112"/>
      <c r="GN56" s="112"/>
      <c r="GO56" s="112"/>
      <c r="GP56" s="112"/>
      <c r="GQ56" s="112"/>
      <c r="GR56" s="112"/>
      <c r="GS56" s="112"/>
      <c r="GT56" s="112"/>
      <c r="GU56" s="112"/>
      <c r="GV56" s="112"/>
      <c r="GW56" s="112"/>
      <c r="GX56" s="112"/>
      <c r="GY56" s="112"/>
      <c r="GZ56" s="112"/>
      <c r="HA56" s="112"/>
      <c r="HB56" s="112"/>
      <c r="HC56" s="112"/>
      <c r="HD56" s="112"/>
      <c r="HE56" s="112"/>
      <c r="HF56" s="112"/>
      <c r="HG56" s="112"/>
      <c r="HH56" s="112"/>
      <c r="HI56" s="112"/>
      <c r="HJ56" s="112"/>
      <c r="HK56" s="112"/>
      <c r="HL56" s="112"/>
      <c r="HM56" s="112"/>
      <c r="HN56" s="112"/>
      <c r="HO56" s="112"/>
      <c r="HP56" s="112"/>
      <c r="HQ56" s="112"/>
      <c r="HR56" s="112"/>
      <c r="HS56" s="112"/>
      <c r="HT56" s="112"/>
      <c r="HU56" s="112"/>
      <c r="HV56" s="112"/>
      <c r="HW56" s="112"/>
      <c r="HX56" s="112"/>
      <c r="HY56" s="112"/>
      <c r="HZ56" s="112"/>
      <c r="IA56" s="112"/>
      <c r="IB56" s="112"/>
      <c r="IC56" s="112"/>
      <c r="ID56" s="112"/>
      <c r="IE56" s="112"/>
      <c r="IF56" s="112"/>
      <c r="IG56" s="112"/>
      <c r="IH56" s="112"/>
      <c r="II56" s="112"/>
      <c r="IJ56" s="112"/>
      <c r="IK56" s="112"/>
      <c r="IL56" s="112"/>
      <c r="IM56" s="112"/>
      <c r="IN56" s="112"/>
      <c r="IO56" s="112"/>
      <c r="IP56" s="112"/>
      <c r="IQ56" s="112"/>
      <c r="IR56" s="112"/>
      <c r="IS56" s="112"/>
      <c r="IT56" s="112"/>
      <c r="IU56" s="112"/>
    </row>
    <row r="57" spans="1:255" s="113" customFormat="1" ht="12" customHeight="1">
      <c r="A57" s="107"/>
      <c r="B57" s="108" t="s">
        <v>124</v>
      </c>
      <c r="C57" s="109" t="s">
        <v>65</v>
      </c>
      <c r="D57" s="109">
        <v>0.2</v>
      </c>
      <c r="E57" s="109" t="s">
        <v>126</v>
      </c>
      <c r="F57" s="110">
        <v>134000</v>
      </c>
      <c r="G57" s="111">
        <f t="shared" si="5"/>
        <v>26800</v>
      </c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2"/>
      <c r="AT57" s="112"/>
      <c r="AU57" s="112"/>
      <c r="AV57" s="112"/>
      <c r="AW57" s="112"/>
      <c r="AX57" s="112"/>
      <c r="AY57" s="112"/>
      <c r="AZ57" s="112"/>
      <c r="BA57" s="112"/>
      <c r="BB57" s="112"/>
      <c r="BC57" s="112"/>
      <c r="BD57" s="112"/>
      <c r="BE57" s="112"/>
      <c r="BF57" s="112"/>
      <c r="BG57" s="112"/>
      <c r="BH57" s="112"/>
      <c r="BI57" s="112"/>
      <c r="BJ57" s="112"/>
      <c r="BK57" s="112"/>
      <c r="BL57" s="112"/>
      <c r="BM57" s="112"/>
      <c r="BN57" s="112"/>
      <c r="BO57" s="112"/>
      <c r="BP57" s="112"/>
      <c r="BQ57" s="112"/>
      <c r="BR57" s="112"/>
      <c r="BS57" s="112"/>
      <c r="BT57" s="112"/>
      <c r="BU57" s="112"/>
      <c r="BV57" s="112"/>
      <c r="BW57" s="112"/>
      <c r="BX57" s="112"/>
      <c r="BY57" s="112"/>
      <c r="BZ57" s="112"/>
      <c r="CA57" s="112"/>
      <c r="CB57" s="112"/>
      <c r="CC57" s="112"/>
      <c r="CD57" s="112"/>
      <c r="CE57" s="112"/>
      <c r="CF57" s="112"/>
      <c r="CG57" s="112"/>
      <c r="CH57" s="112"/>
      <c r="CI57" s="112"/>
      <c r="CJ57" s="112"/>
      <c r="CK57" s="112"/>
      <c r="CL57" s="112"/>
      <c r="CM57" s="112"/>
      <c r="CN57" s="112"/>
      <c r="CO57" s="112"/>
      <c r="CP57" s="112"/>
      <c r="CQ57" s="112"/>
      <c r="CR57" s="112"/>
      <c r="CS57" s="112"/>
      <c r="CT57" s="112"/>
      <c r="CU57" s="112"/>
      <c r="CV57" s="112"/>
      <c r="CW57" s="112"/>
      <c r="CX57" s="112"/>
      <c r="CY57" s="112"/>
      <c r="CZ57" s="112"/>
      <c r="DA57" s="112"/>
      <c r="DB57" s="112"/>
      <c r="DC57" s="112"/>
      <c r="DD57" s="112"/>
      <c r="DE57" s="112"/>
      <c r="DF57" s="112"/>
      <c r="DG57" s="112"/>
      <c r="DH57" s="112"/>
      <c r="DI57" s="112"/>
      <c r="DJ57" s="112"/>
      <c r="DK57" s="112"/>
      <c r="DL57" s="112"/>
      <c r="DM57" s="112"/>
      <c r="DN57" s="112"/>
      <c r="DO57" s="112"/>
      <c r="DP57" s="112"/>
      <c r="DQ57" s="112"/>
      <c r="DR57" s="112"/>
      <c r="DS57" s="112"/>
      <c r="DT57" s="112"/>
      <c r="DU57" s="112"/>
      <c r="DV57" s="112"/>
      <c r="DW57" s="112"/>
      <c r="DX57" s="112"/>
      <c r="DY57" s="112"/>
      <c r="DZ57" s="112"/>
      <c r="EA57" s="112"/>
      <c r="EB57" s="112"/>
      <c r="EC57" s="112"/>
      <c r="ED57" s="112"/>
      <c r="EE57" s="112"/>
      <c r="EF57" s="112"/>
      <c r="EG57" s="112"/>
      <c r="EH57" s="112"/>
      <c r="EI57" s="112"/>
      <c r="EJ57" s="112"/>
      <c r="EK57" s="112"/>
      <c r="EL57" s="112"/>
      <c r="EM57" s="112"/>
      <c r="EN57" s="112"/>
      <c r="EO57" s="112"/>
      <c r="EP57" s="112"/>
      <c r="EQ57" s="112"/>
      <c r="ER57" s="112"/>
      <c r="ES57" s="112"/>
      <c r="ET57" s="112"/>
      <c r="EU57" s="112"/>
      <c r="EV57" s="112"/>
      <c r="EW57" s="112"/>
      <c r="EX57" s="112"/>
      <c r="EY57" s="112"/>
      <c r="EZ57" s="112"/>
      <c r="FA57" s="112"/>
      <c r="FB57" s="112"/>
      <c r="FC57" s="112"/>
      <c r="FD57" s="112"/>
      <c r="FE57" s="112"/>
      <c r="FF57" s="112"/>
      <c r="FG57" s="112"/>
      <c r="FH57" s="112"/>
      <c r="FI57" s="112"/>
      <c r="FJ57" s="112"/>
      <c r="FK57" s="112"/>
      <c r="FL57" s="112"/>
      <c r="FM57" s="112"/>
      <c r="FN57" s="112"/>
      <c r="FO57" s="112"/>
      <c r="FP57" s="112"/>
      <c r="FQ57" s="112"/>
      <c r="FR57" s="112"/>
      <c r="FS57" s="112"/>
      <c r="FT57" s="112"/>
      <c r="FU57" s="112"/>
      <c r="FV57" s="112"/>
      <c r="FW57" s="112"/>
      <c r="FX57" s="112"/>
      <c r="FY57" s="112"/>
      <c r="FZ57" s="112"/>
      <c r="GA57" s="112"/>
      <c r="GB57" s="112"/>
      <c r="GC57" s="112"/>
      <c r="GD57" s="112"/>
      <c r="GE57" s="112"/>
      <c r="GF57" s="112"/>
      <c r="GG57" s="112"/>
      <c r="GH57" s="112"/>
      <c r="GI57" s="112"/>
      <c r="GJ57" s="112"/>
      <c r="GK57" s="112"/>
      <c r="GL57" s="112"/>
      <c r="GM57" s="112"/>
      <c r="GN57" s="112"/>
      <c r="GO57" s="112"/>
      <c r="GP57" s="112"/>
      <c r="GQ57" s="112"/>
      <c r="GR57" s="112"/>
      <c r="GS57" s="112"/>
      <c r="GT57" s="112"/>
      <c r="GU57" s="112"/>
      <c r="GV57" s="112"/>
      <c r="GW57" s="112"/>
      <c r="GX57" s="112"/>
      <c r="GY57" s="112"/>
      <c r="GZ57" s="112"/>
      <c r="HA57" s="112"/>
      <c r="HB57" s="112"/>
      <c r="HC57" s="112"/>
      <c r="HD57" s="112"/>
      <c r="HE57" s="112"/>
      <c r="HF57" s="112"/>
      <c r="HG57" s="112"/>
      <c r="HH57" s="112"/>
      <c r="HI57" s="112"/>
      <c r="HJ57" s="112"/>
      <c r="HK57" s="112"/>
      <c r="HL57" s="112"/>
      <c r="HM57" s="112"/>
      <c r="HN57" s="112"/>
      <c r="HO57" s="112"/>
      <c r="HP57" s="112"/>
      <c r="HQ57" s="112"/>
      <c r="HR57" s="112"/>
      <c r="HS57" s="112"/>
      <c r="HT57" s="112"/>
      <c r="HU57" s="112"/>
      <c r="HV57" s="112"/>
      <c r="HW57" s="112"/>
      <c r="HX57" s="112"/>
      <c r="HY57" s="112"/>
      <c r="HZ57" s="112"/>
      <c r="IA57" s="112"/>
      <c r="IB57" s="112"/>
      <c r="IC57" s="112"/>
      <c r="ID57" s="112"/>
      <c r="IE57" s="112"/>
      <c r="IF57" s="112"/>
      <c r="IG57" s="112"/>
      <c r="IH57" s="112"/>
      <c r="II57" s="112"/>
      <c r="IJ57" s="112"/>
      <c r="IK57" s="112"/>
      <c r="IL57" s="112"/>
      <c r="IM57" s="112"/>
      <c r="IN57" s="112"/>
      <c r="IO57" s="112"/>
      <c r="IP57" s="112"/>
      <c r="IQ57" s="112"/>
      <c r="IR57" s="112"/>
      <c r="IS57" s="112"/>
      <c r="IT57" s="112"/>
      <c r="IU57" s="112"/>
    </row>
    <row r="58" spans="1:255" s="113" customFormat="1" ht="12" customHeight="1">
      <c r="A58" s="107"/>
      <c r="B58" s="108" t="s">
        <v>66</v>
      </c>
      <c r="C58" s="109" t="s">
        <v>65</v>
      </c>
      <c r="D58" s="109">
        <v>1</v>
      </c>
      <c r="E58" s="109" t="s">
        <v>115</v>
      </c>
      <c r="F58" s="110">
        <v>53600</v>
      </c>
      <c r="G58" s="111">
        <f t="shared" si="5"/>
        <v>53600</v>
      </c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O58" s="112"/>
      <c r="AP58" s="112"/>
      <c r="AQ58" s="112"/>
      <c r="AR58" s="112"/>
      <c r="AS58" s="112"/>
      <c r="AT58" s="112"/>
      <c r="AU58" s="112"/>
      <c r="AV58" s="112"/>
      <c r="AW58" s="112"/>
      <c r="AX58" s="112"/>
      <c r="AY58" s="112"/>
      <c r="AZ58" s="112"/>
      <c r="BA58" s="112"/>
      <c r="BB58" s="112"/>
      <c r="BC58" s="112"/>
      <c r="BD58" s="112"/>
      <c r="BE58" s="112"/>
      <c r="BF58" s="112"/>
      <c r="BG58" s="112"/>
      <c r="BH58" s="112"/>
      <c r="BI58" s="112"/>
      <c r="BJ58" s="112"/>
      <c r="BK58" s="112"/>
      <c r="BL58" s="112"/>
      <c r="BM58" s="112"/>
      <c r="BN58" s="112"/>
      <c r="BO58" s="112"/>
      <c r="BP58" s="112"/>
      <c r="BQ58" s="112"/>
      <c r="BR58" s="112"/>
      <c r="BS58" s="112"/>
      <c r="BT58" s="112"/>
      <c r="BU58" s="112"/>
      <c r="BV58" s="112"/>
      <c r="BW58" s="112"/>
      <c r="BX58" s="112"/>
      <c r="BY58" s="112"/>
      <c r="BZ58" s="112"/>
      <c r="CA58" s="112"/>
      <c r="CB58" s="112"/>
      <c r="CC58" s="112"/>
      <c r="CD58" s="112"/>
      <c r="CE58" s="112"/>
      <c r="CF58" s="112"/>
      <c r="CG58" s="112"/>
      <c r="CH58" s="112"/>
      <c r="CI58" s="112"/>
      <c r="CJ58" s="112"/>
      <c r="CK58" s="112"/>
      <c r="CL58" s="112"/>
      <c r="CM58" s="112"/>
      <c r="CN58" s="112"/>
      <c r="CO58" s="112"/>
      <c r="CP58" s="112"/>
      <c r="CQ58" s="112"/>
      <c r="CR58" s="112"/>
      <c r="CS58" s="112"/>
      <c r="CT58" s="112"/>
      <c r="CU58" s="112"/>
      <c r="CV58" s="112"/>
      <c r="CW58" s="112"/>
      <c r="CX58" s="112"/>
      <c r="CY58" s="112"/>
      <c r="CZ58" s="112"/>
      <c r="DA58" s="112"/>
      <c r="DB58" s="112"/>
      <c r="DC58" s="112"/>
      <c r="DD58" s="112"/>
      <c r="DE58" s="112"/>
      <c r="DF58" s="112"/>
      <c r="DG58" s="112"/>
      <c r="DH58" s="112"/>
      <c r="DI58" s="112"/>
      <c r="DJ58" s="112"/>
      <c r="DK58" s="112"/>
      <c r="DL58" s="112"/>
      <c r="DM58" s="112"/>
      <c r="DN58" s="112"/>
      <c r="DO58" s="112"/>
      <c r="DP58" s="112"/>
      <c r="DQ58" s="112"/>
      <c r="DR58" s="112"/>
      <c r="DS58" s="112"/>
      <c r="DT58" s="112"/>
      <c r="DU58" s="112"/>
      <c r="DV58" s="112"/>
      <c r="DW58" s="112"/>
      <c r="DX58" s="112"/>
      <c r="DY58" s="112"/>
      <c r="DZ58" s="112"/>
      <c r="EA58" s="112"/>
      <c r="EB58" s="112"/>
      <c r="EC58" s="112"/>
      <c r="ED58" s="112"/>
      <c r="EE58" s="112"/>
      <c r="EF58" s="112"/>
      <c r="EG58" s="112"/>
      <c r="EH58" s="112"/>
      <c r="EI58" s="112"/>
      <c r="EJ58" s="112"/>
      <c r="EK58" s="112"/>
      <c r="EL58" s="112"/>
      <c r="EM58" s="112"/>
      <c r="EN58" s="112"/>
      <c r="EO58" s="112"/>
      <c r="EP58" s="112"/>
      <c r="EQ58" s="112"/>
      <c r="ER58" s="112"/>
      <c r="ES58" s="112"/>
      <c r="ET58" s="112"/>
      <c r="EU58" s="112"/>
      <c r="EV58" s="112"/>
      <c r="EW58" s="112"/>
      <c r="EX58" s="112"/>
      <c r="EY58" s="112"/>
      <c r="EZ58" s="112"/>
      <c r="FA58" s="112"/>
      <c r="FB58" s="112"/>
      <c r="FC58" s="112"/>
      <c r="FD58" s="112"/>
      <c r="FE58" s="112"/>
      <c r="FF58" s="112"/>
      <c r="FG58" s="112"/>
      <c r="FH58" s="112"/>
      <c r="FI58" s="112"/>
      <c r="FJ58" s="112"/>
      <c r="FK58" s="112"/>
      <c r="FL58" s="112"/>
      <c r="FM58" s="112"/>
      <c r="FN58" s="112"/>
      <c r="FO58" s="112"/>
      <c r="FP58" s="112"/>
      <c r="FQ58" s="112"/>
      <c r="FR58" s="112"/>
      <c r="FS58" s="112"/>
      <c r="FT58" s="112"/>
      <c r="FU58" s="112"/>
      <c r="FV58" s="112"/>
      <c r="FW58" s="112"/>
      <c r="FX58" s="112"/>
      <c r="FY58" s="112"/>
      <c r="FZ58" s="112"/>
      <c r="GA58" s="112"/>
      <c r="GB58" s="112"/>
      <c r="GC58" s="112"/>
      <c r="GD58" s="112"/>
      <c r="GE58" s="112"/>
      <c r="GF58" s="112"/>
      <c r="GG58" s="112"/>
      <c r="GH58" s="112"/>
      <c r="GI58" s="112"/>
      <c r="GJ58" s="112"/>
      <c r="GK58" s="112"/>
      <c r="GL58" s="112"/>
      <c r="GM58" s="112"/>
      <c r="GN58" s="112"/>
      <c r="GO58" s="112"/>
      <c r="GP58" s="112"/>
      <c r="GQ58" s="112"/>
      <c r="GR58" s="112"/>
      <c r="GS58" s="112"/>
      <c r="GT58" s="112"/>
      <c r="GU58" s="112"/>
      <c r="GV58" s="112"/>
      <c r="GW58" s="112"/>
      <c r="GX58" s="112"/>
      <c r="GY58" s="112"/>
      <c r="GZ58" s="112"/>
      <c r="HA58" s="112"/>
      <c r="HB58" s="112"/>
      <c r="HC58" s="112"/>
      <c r="HD58" s="112"/>
      <c r="HE58" s="112"/>
      <c r="HF58" s="112"/>
      <c r="HG58" s="112"/>
      <c r="HH58" s="112"/>
      <c r="HI58" s="112"/>
      <c r="HJ58" s="112"/>
      <c r="HK58" s="112"/>
      <c r="HL58" s="112"/>
      <c r="HM58" s="112"/>
      <c r="HN58" s="112"/>
      <c r="HO58" s="112"/>
      <c r="HP58" s="112"/>
      <c r="HQ58" s="112"/>
      <c r="HR58" s="112"/>
      <c r="HS58" s="112"/>
      <c r="HT58" s="112"/>
      <c r="HU58" s="112"/>
      <c r="HV58" s="112"/>
      <c r="HW58" s="112"/>
      <c r="HX58" s="112"/>
      <c r="HY58" s="112"/>
      <c r="HZ58" s="112"/>
      <c r="IA58" s="112"/>
      <c r="IB58" s="112"/>
      <c r="IC58" s="112"/>
      <c r="ID58" s="112"/>
      <c r="IE58" s="112"/>
      <c r="IF58" s="112"/>
      <c r="IG58" s="112"/>
      <c r="IH58" s="112"/>
      <c r="II58" s="112"/>
      <c r="IJ58" s="112"/>
      <c r="IK58" s="112"/>
      <c r="IL58" s="112"/>
      <c r="IM58" s="112"/>
      <c r="IN58" s="112"/>
      <c r="IO58" s="112"/>
      <c r="IP58" s="112"/>
      <c r="IQ58" s="112"/>
      <c r="IR58" s="112"/>
      <c r="IS58" s="112"/>
      <c r="IT58" s="112"/>
      <c r="IU58" s="112"/>
    </row>
    <row r="59" spans="1:255" ht="12" customHeight="1">
      <c r="A59" s="33"/>
      <c r="B59" s="70" t="s">
        <v>21</v>
      </c>
      <c r="C59" s="71"/>
      <c r="D59" s="71"/>
      <c r="E59" s="71"/>
      <c r="F59" s="72"/>
      <c r="G59" s="73">
        <f>SUM(G49:G58)</f>
        <v>651776</v>
      </c>
    </row>
    <row r="60" spans="1:255" ht="12" customHeight="1">
      <c r="A60" s="33"/>
      <c r="B60" s="139"/>
      <c r="C60" s="14"/>
      <c r="D60" s="14"/>
      <c r="E60" s="14"/>
      <c r="F60" s="15"/>
      <c r="G60" s="15"/>
    </row>
    <row r="61" spans="1:255" ht="12" customHeight="1">
      <c r="A61" s="5"/>
      <c r="B61" s="85" t="s">
        <v>22</v>
      </c>
      <c r="C61" s="86"/>
      <c r="D61" s="87"/>
      <c r="E61" s="87"/>
      <c r="F61" s="88"/>
      <c r="G61" s="89"/>
    </row>
    <row r="62" spans="1:255" ht="24" customHeight="1">
      <c r="A62" s="5"/>
      <c r="B62" s="90" t="s">
        <v>23</v>
      </c>
      <c r="C62" s="91" t="s">
        <v>24</v>
      </c>
      <c r="D62" s="91" t="s">
        <v>25</v>
      </c>
      <c r="E62" s="90" t="s">
        <v>13</v>
      </c>
      <c r="F62" s="91" t="s">
        <v>14</v>
      </c>
      <c r="G62" s="90" t="s">
        <v>15</v>
      </c>
    </row>
    <row r="63" spans="1:255" s="113" customFormat="1" ht="12" customHeight="1">
      <c r="A63" s="107"/>
      <c r="B63" s="114" t="s">
        <v>127</v>
      </c>
      <c r="C63" s="109"/>
      <c r="D63" s="109"/>
      <c r="E63" s="109"/>
      <c r="F63" s="110"/>
      <c r="G63" s="111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2"/>
      <c r="AS63" s="112"/>
      <c r="AT63" s="112"/>
      <c r="AU63" s="112"/>
      <c r="AV63" s="112"/>
      <c r="AW63" s="112"/>
      <c r="AX63" s="112"/>
      <c r="AY63" s="112"/>
      <c r="AZ63" s="112"/>
      <c r="BA63" s="112"/>
      <c r="BB63" s="112"/>
      <c r="BC63" s="112"/>
      <c r="BD63" s="112"/>
      <c r="BE63" s="112"/>
      <c r="BF63" s="112"/>
      <c r="BG63" s="112"/>
      <c r="BH63" s="112"/>
      <c r="BI63" s="112"/>
      <c r="BJ63" s="112"/>
      <c r="BK63" s="112"/>
      <c r="BL63" s="112"/>
      <c r="BM63" s="112"/>
      <c r="BN63" s="112"/>
      <c r="BO63" s="112"/>
      <c r="BP63" s="112"/>
      <c r="BQ63" s="112"/>
      <c r="BR63" s="112"/>
      <c r="BS63" s="112"/>
      <c r="BT63" s="112"/>
      <c r="BU63" s="112"/>
      <c r="BV63" s="112"/>
      <c r="BW63" s="112"/>
      <c r="BX63" s="112"/>
      <c r="BY63" s="112"/>
      <c r="BZ63" s="112"/>
      <c r="CA63" s="112"/>
      <c r="CB63" s="112"/>
      <c r="CC63" s="112"/>
      <c r="CD63" s="112"/>
      <c r="CE63" s="112"/>
      <c r="CF63" s="112"/>
      <c r="CG63" s="112"/>
      <c r="CH63" s="112"/>
      <c r="CI63" s="112"/>
      <c r="CJ63" s="112"/>
      <c r="CK63" s="112"/>
      <c r="CL63" s="112"/>
      <c r="CM63" s="112"/>
      <c r="CN63" s="112"/>
      <c r="CO63" s="112"/>
      <c r="CP63" s="112"/>
      <c r="CQ63" s="112"/>
      <c r="CR63" s="112"/>
      <c r="CS63" s="112"/>
      <c r="CT63" s="112"/>
      <c r="CU63" s="112"/>
      <c r="CV63" s="112"/>
      <c r="CW63" s="112"/>
      <c r="CX63" s="112"/>
      <c r="CY63" s="112"/>
      <c r="CZ63" s="112"/>
      <c r="DA63" s="112"/>
      <c r="DB63" s="112"/>
      <c r="DC63" s="112"/>
      <c r="DD63" s="112"/>
      <c r="DE63" s="112"/>
      <c r="DF63" s="112"/>
      <c r="DG63" s="112"/>
      <c r="DH63" s="112"/>
      <c r="DI63" s="112"/>
      <c r="DJ63" s="112"/>
      <c r="DK63" s="112"/>
      <c r="DL63" s="112"/>
      <c r="DM63" s="112"/>
      <c r="DN63" s="112"/>
      <c r="DO63" s="112"/>
      <c r="DP63" s="112"/>
      <c r="DQ63" s="112"/>
      <c r="DR63" s="112"/>
      <c r="DS63" s="112"/>
      <c r="DT63" s="112"/>
      <c r="DU63" s="112"/>
      <c r="DV63" s="112"/>
      <c r="DW63" s="112"/>
      <c r="DX63" s="112"/>
      <c r="DY63" s="112"/>
      <c r="DZ63" s="112"/>
      <c r="EA63" s="112"/>
      <c r="EB63" s="112"/>
      <c r="EC63" s="112"/>
      <c r="ED63" s="112"/>
      <c r="EE63" s="112"/>
      <c r="EF63" s="112"/>
      <c r="EG63" s="112"/>
      <c r="EH63" s="112"/>
      <c r="EI63" s="112"/>
      <c r="EJ63" s="112"/>
      <c r="EK63" s="112"/>
      <c r="EL63" s="112"/>
      <c r="EM63" s="112"/>
      <c r="EN63" s="112"/>
      <c r="EO63" s="112"/>
      <c r="EP63" s="112"/>
      <c r="EQ63" s="112"/>
      <c r="ER63" s="112"/>
      <c r="ES63" s="112"/>
      <c r="ET63" s="112"/>
      <c r="EU63" s="112"/>
      <c r="EV63" s="112"/>
      <c r="EW63" s="112"/>
      <c r="EX63" s="112"/>
      <c r="EY63" s="112"/>
      <c r="EZ63" s="112"/>
      <c r="FA63" s="112"/>
      <c r="FB63" s="112"/>
      <c r="FC63" s="112"/>
      <c r="FD63" s="112"/>
      <c r="FE63" s="112"/>
      <c r="FF63" s="112"/>
      <c r="FG63" s="112"/>
      <c r="FH63" s="112"/>
      <c r="FI63" s="112"/>
      <c r="FJ63" s="112"/>
      <c r="FK63" s="112"/>
      <c r="FL63" s="112"/>
      <c r="FM63" s="112"/>
      <c r="FN63" s="112"/>
      <c r="FO63" s="112"/>
      <c r="FP63" s="112"/>
      <c r="FQ63" s="112"/>
      <c r="FR63" s="112"/>
      <c r="FS63" s="112"/>
      <c r="FT63" s="112"/>
      <c r="FU63" s="112"/>
      <c r="FV63" s="112"/>
      <c r="FW63" s="112"/>
      <c r="FX63" s="112"/>
      <c r="FY63" s="112"/>
      <c r="FZ63" s="112"/>
      <c r="GA63" s="112"/>
      <c r="GB63" s="112"/>
      <c r="GC63" s="112"/>
      <c r="GD63" s="112"/>
      <c r="GE63" s="112"/>
      <c r="GF63" s="112"/>
      <c r="GG63" s="112"/>
      <c r="GH63" s="112"/>
      <c r="GI63" s="112"/>
      <c r="GJ63" s="112"/>
      <c r="GK63" s="112"/>
      <c r="GL63" s="112"/>
      <c r="GM63" s="112"/>
      <c r="GN63" s="112"/>
      <c r="GO63" s="112"/>
      <c r="GP63" s="112"/>
      <c r="GQ63" s="112"/>
      <c r="GR63" s="112"/>
      <c r="GS63" s="112"/>
      <c r="GT63" s="112"/>
      <c r="GU63" s="112"/>
      <c r="GV63" s="112"/>
      <c r="GW63" s="112"/>
      <c r="GX63" s="112"/>
      <c r="GY63" s="112"/>
      <c r="GZ63" s="112"/>
      <c r="HA63" s="112"/>
      <c r="HB63" s="112"/>
      <c r="HC63" s="112"/>
      <c r="HD63" s="112"/>
      <c r="HE63" s="112"/>
      <c r="HF63" s="112"/>
      <c r="HG63" s="112"/>
      <c r="HH63" s="112"/>
      <c r="HI63" s="112"/>
      <c r="HJ63" s="112"/>
      <c r="HK63" s="112"/>
      <c r="HL63" s="112"/>
      <c r="HM63" s="112"/>
      <c r="HN63" s="112"/>
      <c r="HO63" s="112"/>
      <c r="HP63" s="112"/>
      <c r="HQ63" s="112"/>
      <c r="HR63" s="112"/>
      <c r="HS63" s="112"/>
      <c r="HT63" s="112"/>
      <c r="HU63" s="112"/>
      <c r="HV63" s="112"/>
      <c r="HW63" s="112"/>
      <c r="HX63" s="112"/>
      <c r="HY63" s="112"/>
      <c r="HZ63" s="112"/>
      <c r="IA63" s="112"/>
      <c r="IB63" s="112"/>
      <c r="IC63" s="112"/>
      <c r="ID63" s="112"/>
      <c r="IE63" s="112"/>
      <c r="IF63" s="112"/>
      <c r="IG63" s="112"/>
      <c r="IH63" s="112"/>
      <c r="II63" s="112"/>
      <c r="IJ63" s="112"/>
      <c r="IK63" s="112"/>
      <c r="IL63" s="112"/>
      <c r="IM63" s="112"/>
      <c r="IN63" s="112"/>
      <c r="IO63" s="112"/>
      <c r="IP63" s="112"/>
      <c r="IQ63" s="112"/>
      <c r="IR63" s="112"/>
      <c r="IS63" s="112"/>
      <c r="IT63" s="112"/>
      <c r="IU63" s="112"/>
    </row>
    <row r="64" spans="1:255" s="113" customFormat="1" ht="12" customHeight="1">
      <c r="A64" s="107"/>
      <c r="B64" s="108" t="s">
        <v>128</v>
      </c>
      <c r="C64" s="109" t="s">
        <v>26</v>
      </c>
      <c r="D64" s="109">
        <v>3</v>
      </c>
      <c r="E64" s="109" t="s">
        <v>129</v>
      </c>
      <c r="F64" s="110">
        <v>176600</v>
      </c>
      <c r="G64" s="111">
        <f>+D64*F64</f>
        <v>529800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  <c r="IU64" s="112"/>
    </row>
    <row r="65" spans="1:255" s="113" customFormat="1" ht="12" customHeight="1">
      <c r="A65" s="107"/>
      <c r="B65" s="114" t="s">
        <v>67</v>
      </c>
      <c r="C65" s="109"/>
      <c r="D65" s="109"/>
      <c r="E65" s="109" t="s">
        <v>125</v>
      </c>
      <c r="F65" s="110"/>
      <c r="G65" s="111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112"/>
      <c r="AY65" s="112"/>
      <c r="AZ65" s="112"/>
      <c r="BA65" s="112"/>
      <c r="BB65" s="112"/>
      <c r="BC65" s="112"/>
      <c r="BD65" s="112"/>
      <c r="BE65" s="112"/>
      <c r="BF65" s="112"/>
      <c r="BG65" s="112"/>
      <c r="BH65" s="112"/>
      <c r="BI65" s="112"/>
      <c r="BJ65" s="112"/>
      <c r="BK65" s="112"/>
      <c r="BL65" s="112"/>
      <c r="BM65" s="112"/>
      <c r="BN65" s="112"/>
      <c r="BO65" s="112"/>
      <c r="BP65" s="112"/>
      <c r="BQ65" s="112"/>
      <c r="BR65" s="112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112"/>
      <c r="CZ65" s="112"/>
      <c r="DA65" s="112"/>
      <c r="DB65" s="112"/>
      <c r="DC65" s="112"/>
      <c r="DD65" s="112"/>
      <c r="DE65" s="112"/>
      <c r="DF65" s="112"/>
      <c r="DG65" s="112"/>
      <c r="DH65" s="112"/>
      <c r="DI65" s="112"/>
      <c r="DJ65" s="112"/>
      <c r="DK65" s="112"/>
      <c r="DL65" s="112"/>
      <c r="DM65" s="112"/>
      <c r="DN65" s="112"/>
      <c r="DO65" s="112"/>
      <c r="DP65" s="112"/>
      <c r="DQ65" s="112"/>
      <c r="DR65" s="112"/>
      <c r="DS65" s="112"/>
      <c r="DT65" s="112"/>
      <c r="DU65" s="112"/>
      <c r="DV65" s="112"/>
      <c r="DW65" s="112"/>
      <c r="DX65" s="112"/>
      <c r="DY65" s="112"/>
      <c r="DZ65" s="112"/>
      <c r="EA65" s="112"/>
      <c r="EB65" s="112"/>
      <c r="EC65" s="112"/>
      <c r="ED65" s="112"/>
      <c r="EE65" s="112"/>
      <c r="EF65" s="112"/>
      <c r="EG65" s="112"/>
      <c r="EH65" s="112"/>
      <c r="EI65" s="112"/>
      <c r="EJ65" s="112"/>
      <c r="EK65" s="112"/>
      <c r="EL65" s="112"/>
      <c r="EM65" s="112"/>
      <c r="EN65" s="112"/>
      <c r="EO65" s="112"/>
      <c r="EP65" s="112"/>
      <c r="EQ65" s="112"/>
      <c r="ER65" s="112"/>
      <c r="ES65" s="112"/>
      <c r="ET65" s="112"/>
      <c r="EU65" s="112"/>
      <c r="EV65" s="112"/>
      <c r="EW65" s="112"/>
      <c r="EX65" s="112"/>
      <c r="EY65" s="112"/>
      <c r="EZ65" s="112"/>
      <c r="FA65" s="112"/>
      <c r="FB65" s="112"/>
      <c r="FC65" s="112"/>
      <c r="FD65" s="112"/>
      <c r="FE65" s="112"/>
      <c r="FF65" s="112"/>
      <c r="FG65" s="112"/>
      <c r="FH65" s="112"/>
      <c r="FI65" s="112"/>
      <c r="FJ65" s="112"/>
      <c r="FK65" s="112"/>
      <c r="FL65" s="112"/>
      <c r="FM65" s="112"/>
      <c r="FN65" s="112"/>
      <c r="FO65" s="112"/>
      <c r="FP65" s="112"/>
      <c r="FQ65" s="112"/>
      <c r="FR65" s="112"/>
      <c r="FS65" s="112"/>
      <c r="FT65" s="112"/>
      <c r="FU65" s="112"/>
      <c r="FV65" s="112"/>
      <c r="FW65" s="112"/>
      <c r="FX65" s="112"/>
      <c r="FY65" s="112"/>
      <c r="FZ65" s="112"/>
      <c r="GA65" s="112"/>
      <c r="GB65" s="112"/>
      <c r="GC65" s="112"/>
      <c r="GD65" s="112"/>
      <c r="GE65" s="112"/>
      <c r="GF65" s="112"/>
      <c r="GG65" s="112"/>
      <c r="GH65" s="112"/>
      <c r="GI65" s="112"/>
      <c r="GJ65" s="112"/>
      <c r="GK65" s="112"/>
      <c r="GL65" s="112"/>
      <c r="GM65" s="112"/>
      <c r="GN65" s="112"/>
      <c r="GO65" s="112"/>
      <c r="GP65" s="112"/>
      <c r="GQ65" s="112"/>
      <c r="GR65" s="112"/>
      <c r="GS65" s="112"/>
      <c r="GT65" s="112"/>
      <c r="GU65" s="112"/>
      <c r="GV65" s="112"/>
      <c r="GW65" s="112"/>
      <c r="GX65" s="112"/>
      <c r="GY65" s="112"/>
      <c r="GZ65" s="112"/>
      <c r="HA65" s="112"/>
      <c r="HB65" s="112"/>
      <c r="HC65" s="112"/>
      <c r="HD65" s="112"/>
      <c r="HE65" s="112"/>
      <c r="HF65" s="112"/>
      <c r="HG65" s="112"/>
      <c r="HH65" s="112"/>
      <c r="HI65" s="112"/>
      <c r="HJ65" s="112"/>
      <c r="HK65" s="112"/>
      <c r="HL65" s="112"/>
      <c r="HM65" s="112"/>
      <c r="HN65" s="112"/>
      <c r="HO65" s="112"/>
      <c r="HP65" s="112"/>
      <c r="HQ65" s="112"/>
      <c r="HR65" s="112"/>
      <c r="HS65" s="112"/>
      <c r="HT65" s="112"/>
      <c r="HU65" s="112"/>
      <c r="HV65" s="112"/>
      <c r="HW65" s="112"/>
      <c r="HX65" s="112"/>
      <c r="HY65" s="112"/>
      <c r="HZ65" s="112"/>
      <c r="IA65" s="112"/>
      <c r="IB65" s="112"/>
      <c r="IC65" s="112"/>
      <c r="ID65" s="112"/>
      <c r="IE65" s="112"/>
      <c r="IF65" s="112"/>
      <c r="IG65" s="112"/>
      <c r="IH65" s="112"/>
      <c r="II65" s="112"/>
      <c r="IJ65" s="112"/>
      <c r="IK65" s="112"/>
      <c r="IL65" s="112"/>
      <c r="IM65" s="112"/>
      <c r="IN65" s="112"/>
      <c r="IO65" s="112"/>
      <c r="IP65" s="112"/>
      <c r="IQ65" s="112"/>
      <c r="IR65" s="112"/>
      <c r="IS65" s="112"/>
      <c r="IT65" s="112"/>
      <c r="IU65" s="112"/>
    </row>
    <row r="66" spans="1:255" s="113" customFormat="1" ht="12" customHeight="1">
      <c r="A66" s="107"/>
      <c r="B66" s="108" t="s">
        <v>68</v>
      </c>
      <c r="C66" s="109" t="s">
        <v>26</v>
      </c>
      <c r="D66" s="109">
        <v>400</v>
      </c>
      <c r="E66" s="109" t="s">
        <v>125</v>
      </c>
      <c r="F66" s="110">
        <v>1327</v>
      </c>
      <c r="G66" s="111">
        <f>+D66*F66</f>
        <v>530800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12"/>
      <c r="AY66" s="112"/>
      <c r="AZ66" s="112"/>
      <c r="BA66" s="112"/>
      <c r="BB66" s="112"/>
      <c r="BC66" s="112"/>
      <c r="BD66" s="112"/>
      <c r="BE66" s="112"/>
      <c r="BF66" s="112"/>
      <c r="BG66" s="112"/>
      <c r="BH66" s="112"/>
      <c r="BI66" s="112"/>
      <c r="BJ66" s="112"/>
      <c r="BK66" s="112"/>
      <c r="BL66" s="112"/>
      <c r="BM66" s="112"/>
      <c r="BN66" s="112"/>
      <c r="BO66" s="112"/>
      <c r="BP66" s="112"/>
      <c r="BQ66" s="112"/>
      <c r="BR66" s="112"/>
      <c r="BS66" s="112"/>
      <c r="BT66" s="112"/>
      <c r="BU66" s="112"/>
      <c r="BV66" s="112"/>
      <c r="BW66" s="112"/>
      <c r="BX66" s="112"/>
      <c r="BY66" s="112"/>
      <c r="BZ66" s="112"/>
      <c r="CA66" s="112"/>
      <c r="CB66" s="112"/>
      <c r="CC66" s="112"/>
      <c r="CD66" s="112"/>
      <c r="CE66" s="112"/>
      <c r="CF66" s="112"/>
      <c r="CG66" s="112"/>
      <c r="CH66" s="112"/>
      <c r="CI66" s="112"/>
      <c r="CJ66" s="112"/>
      <c r="CK66" s="112"/>
      <c r="CL66" s="112"/>
      <c r="CM66" s="112"/>
      <c r="CN66" s="112"/>
      <c r="CO66" s="112"/>
      <c r="CP66" s="112"/>
      <c r="CQ66" s="112"/>
      <c r="CR66" s="112"/>
      <c r="CS66" s="112"/>
      <c r="CT66" s="112"/>
      <c r="CU66" s="112"/>
      <c r="CV66" s="112"/>
      <c r="CW66" s="112"/>
      <c r="CX66" s="112"/>
      <c r="CY66" s="112"/>
      <c r="CZ66" s="112"/>
      <c r="DA66" s="112"/>
      <c r="DB66" s="112"/>
      <c r="DC66" s="112"/>
      <c r="DD66" s="112"/>
      <c r="DE66" s="112"/>
      <c r="DF66" s="112"/>
      <c r="DG66" s="112"/>
      <c r="DH66" s="112"/>
      <c r="DI66" s="112"/>
      <c r="DJ66" s="112"/>
      <c r="DK66" s="112"/>
      <c r="DL66" s="112"/>
      <c r="DM66" s="112"/>
      <c r="DN66" s="112"/>
      <c r="DO66" s="112"/>
      <c r="DP66" s="112"/>
      <c r="DQ66" s="112"/>
      <c r="DR66" s="112"/>
      <c r="DS66" s="112"/>
      <c r="DT66" s="112"/>
      <c r="DU66" s="112"/>
      <c r="DV66" s="112"/>
      <c r="DW66" s="112"/>
      <c r="DX66" s="112"/>
      <c r="DY66" s="112"/>
      <c r="DZ66" s="112"/>
      <c r="EA66" s="112"/>
      <c r="EB66" s="112"/>
      <c r="EC66" s="112"/>
      <c r="ED66" s="112"/>
      <c r="EE66" s="112"/>
      <c r="EF66" s="112"/>
      <c r="EG66" s="112"/>
      <c r="EH66" s="112"/>
      <c r="EI66" s="112"/>
      <c r="EJ66" s="112"/>
      <c r="EK66" s="112"/>
      <c r="EL66" s="112"/>
      <c r="EM66" s="112"/>
      <c r="EN66" s="112"/>
      <c r="EO66" s="112"/>
      <c r="EP66" s="112"/>
      <c r="EQ66" s="112"/>
      <c r="ER66" s="112"/>
      <c r="ES66" s="112"/>
      <c r="ET66" s="112"/>
      <c r="EU66" s="112"/>
      <c r="EV66" s="112"/>
      <c r="EW66" s="112"/>
      <c r="EX66" s="112"/>
      <c r="EY66" s="112"/>
      <c r="EZ66" s="112"/>
      <c r="FA66" s="112"/>
      <c r="FB66" s="112"/>
      <c r="FC66" s="112"/>
      <c r="FD66" s="112"/>
      <c r="FE66" s="112"/>
      <c r="FF66" s="112"/>
      <c r="FG66" s="112"/>
      <c r="FH66" s="112"/>
      <c r="FI66" s="112"/>
      <c r="FJ66" s="112"/>
      <c r="FK66" s="112"/>
      <c r="FL66" s="112"/>
      <c r="FM66" s="112"/>
      <c r="FN66" s="112"/>
      <c r="FO66" s="112"/>
      <c r="FP66" s="112"/>
      <c r="FQ66" s="112"/>
      <c r="FR66" s="112"/>
      <c r="FS66" s="112"/>
      <c r="FT66" s="112"/>
      <c r="FU66" s="112"/>
      <c r="FV66" s="112"/>
      <c r="FW66" s="112"/>
      <c r="FX66" s="112"/>
      <c r="FY66" s="112"/>
      <c r="FZ66" s="112"/>
      <c r="GA66" s="112"/>
      <c r="GB66" s="112"/>
      <c r="GC66" s="112"/>
      <c r="GD66" s="112"/>
      <c r="GE66" s="112"/>
      <c r="GF66" s="112"/>
      <c r="GG66" s="112"/>
      <c r="GH66" s="112"/>
      <c r="GI66" s="112"/>
      <c r="GJ66" s="112"/>
      <c r="GK66" s="112"/>
      <c r="GL66" s="112"/>
      <c r="GM66" s="112"/>
      <c r="GN66" s="112"/>
      <c r="GO66" s="112"/>
      <c r="GP66" s="112"/>
      <c r="GQ66" s="112"/>
      <c r="GR66" s="112"/>
      <c r="GS66" s="112"/>
      <c r="GT66" s="112"/>
      <c r="GU66" s="112"/>
      <c r="GV66" s="112"/>
      <c r="GW66" s="112"/>
      <c r="GX66" s="112"/>
      <c r="GY66" s="112"/>
      <c r="GZ66" s="112"/>
      <c r="HA66" s="112"/>
      <c r="HB66" s="112"/>
      <c r="HC66" s="112"/>
      <c r="HD66" s="112"/>
      <c r="HE66" s="112"/>
      <c r="HF66" s="112"/>
      <c r="HG66" s="112"/>
      <c r="HH66" s="112"/>
      <c r="HI66" s="112"/>
      <c r="HJ66" s="112"/>
      <c r="HK66" s="112"/>
      <c r="HL66" s="112"/>
      <c r="HM66" s="112"/>
      <c r="HN66" s="112"/>
      <c r="HO66" s="112"/>
      <c r="HP66" s="112"/>
      <c r="HQ66" s="112"/>
      <c r="HR66" s="112"/>
      <c r="HS66" s="112"/>
      <c r="HT66" s="112"/>
      <c r="HU66" s="112"/>
      <c r="HV66" s="112"/>
      <c r="HW66" s="112"/>
      <c r="HX66" s="112"/>
      <c r="HY66" s="112"/>
      <c r="HZ66" s="112"/>
      <c r="IA66" s="112"/>
      <c r="IB66" s="112"/>
      <c r="IC66" s="112"/>
      <c r="ID66" s="112"/>
      <c r="IE66" s="112"/>
      <c r="IF66" s="112"/>
      <c r="IG66" s="112"/>
      <c r="IH66" s="112"/>
      <c r="II66" s="112"/>
      <c r="IJ66" s="112"/>
      <c r="IK66" s="112"/>
      <c r="IL66" s="112"/>
      <c r="IM66" s="112"/>
      <c r="IN66" s="112"/>
      <c r="IO66" s="112"/>
      <c r="IP66" s="112"/>
      <c r="IQ66" s="112"/>
      <c r="IR66" s="112"/>
      <c r="IS66" s="112"/>
      <c r="IT66" s="112"/>
      <c r="IU66" s="112"/>
    </row>
    <row r="67" spans="1:255" s="113" customFormat="1" ht="12" customHeight="1">
      <c r="A67" s="107"/>
      <c r="B67" s="108" t="s">
        <v>130</v>
      </c>
      <c r="C67" s="109" t="s">
        <v>26</v>
      </c>
      <c r="D67" s="109">
        <v>600</v>
      </c>
      <c r="E67" s="109" t="s">
        <v>125</v>
      </c>
      <c r="F67" s="110">
        <v>1630</v>
      </c>
      <c r="G67" s="111">
        <f>+D67*F67</f>
        <v>978000</v>
      </c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2"/>
      <c r="BE67" s="112"/>
      <c r="BF67" s="112"/>
      <c r="BG67" s="112"/>
      <c r="BH67" s="112"/>
      <c r="BI67" s="112"/>
      <c r="BJ67" s="112"/>
      <c r="BK67" s="112"/>
      <c r="BL67" s="112"/>
      <c r="BM67" s="112"/>
      <c r="BN67" s="112"/>
      <c r="BO67" s="112"/>
      <c r="BP67" s="112"/>
      <c r="BQ67" s="112"/>
      <c r="BR67" s="112"/>
      <c r="BS67" s="112"/>
      <c r="BT67" s="112"/>
      <c r="BU67" s="112"/>
      <c r="BV67" s="112"/>
      <c r="BW67" s="112"/>
      <c r="BX67" s="112"/>
      <c r="BY67" s="112"/>
      <c r="BZ67" s="112"/>
      <c r="CA67" s="112"/>
      <c r="CB67" s="112"/>
      <c r="CC67" s="112"/>
      <c r="CD67" s="112"/>
      <c r="CE67" s="112"/>
      <c r="CF67" s="112"/>
      <c r="CG67" s="112"/>
      <c r="CH67" s="112"/>
      <c r="CI67" s="112"/>
      <c r="CJ67" s="112"/>
      <c r="CK67" s="112"/>
      <c r="CL67" s="112"/>
      <c r="CM67" s="112"/>
      <c r="CN67" s="112"/>
      <c r="CO67" s="112"/>
      <c r="CP67" s="112"/>
      <c r="CQ67" s="112"/>
      <c r="CR67" s="112"/>
      <c r="CS67" s="112"/>
      <c r="CT67" s="112"/>
      <c r="CU67" s="112"/>
      <c r="CV67" s="112"/>
      <c r="CW67" s="112"/>
      <c r="CX67" s="112"/>
      <c r="CY67" s="112"/>
      <c r="CZ67" s="112"/>
      <c r="DA67" s="112"/>
      <c r="DB67" s="112"/>
      <c r="DC67" s="112"/>
      <c r="DD67" s="112"/>
      <c r="DE67" s="112"/>
      <c r="DF67" s="112"/>
      <c r="DG67" s="112"/>
      <c r="DH67" s="112"/>
      <c r="DI67" s="112"/>
      <c r="DJ67" s="112"/>
      <c r="DK67" s="112"/>
      <c r="DL67" s="112"/>
      <c r="DM67" s="112"/>
      <c r="DN67" s="112"/>
      <c r="DO67" s="112"/>
      <c r="DP67" s="112"/>
      <c r="DQ67" s="112"/>
      <c r="DR67" s="112"/>
      <c r="DS67" s="112"/>
      <c r="DT67" s="112"/>
      <c r="DU67" s="112"/>
      <c r="DV67" s="112"/>
      <c r="DW67" s="112"/>
      <c r="DX67" s="112"/>
      <c r="DY67" s="112"/>
      <c r="DZ67" s="112"/>
      <c r="EA67" s="112"/>
      <c r="EB67" s="112"/>
      <c r="EC67" s="112"/>
      <c r="ED67" s="112"/>
      <c r="EE67" s="112"/>
      <c r="EF67" s="112"/>
      <c r="EG67" s="112"/>
      <c r="EH67" s="112"/>
      <c r="EI67" s="112"/>
      <c r="EJ67" s="112"/>
      <c r="EK67" s="112"/>
      <c r="EL67" s="112"/>
      <c r="EM67" s="112"/>
      <c r="EN67" s="112"/>
      <c r="EO67" s="112"/>
      <c r="EP67" s="112"/>
      <c r="EQ67" s="112"/>
      <c r="ER67" s="112"/>
      <c r="ES67" s="112"/>
      <c r="ET67" s="112"/>
      <c r="EU67" s="112"/>
      <c r="EV67" s="112"/>
      <c r="EW67" s="112"/>
      <c r="EX67" s="112"/>
      <c r="EY67" s="112"/>
      <c r="EZ67" s="112"/>
      <c r="FA67" s="112"/>
      <c r="FB67" s="112"/>
      <c r="FC67" s="112"/>
      <c r="FD67" s="112"/>
      <c r="FE67" s="112"/>
      <c r="FF67" s="112"/>
      <c r="FG67" s="112"/>
      <c r="FH67" s="112"/>
      <c r="FI67" s="112"/>
      <c r="FJ67" s="112"/>
      <c r="FK67" s="112"/>
      <c r="FL67" s="112"/>
      <c r="FM67" s="112"/>
      <c r="FN67" s="112"/>
      <c r="FO67" s="112"/>
      <c r="FP67" s="112"/>
      <c r="FQ67" s="112"/>
      <c r="FR67" s="112"/>
      <c r="FS67" s="112"/>
      <c r="FT67" s="112"/>
      <c r="FU67" s="112"/>
      <c r="FV67" s="112"/>
      <c r="FW67" s="112"/>
      <c r="FX67" s="112"/>
      <c r="FY67" s="112"/>
      <c r="FZ67" s="112"/>
      <c r="GA67" s="112"/>
      <c r="GB67" s="112"/>
      <c r="GC67" s="112"/>
      <c r="GD67" s="112"/>
      <c r="GE67" s="112"/>
      <c r="GF67" s="112"/>
      <c r="GG67" s="112"/>
      <c r="GH67" s="112"/>
      <c r="GI67" s="112"/>
      <c r="GJ67" s="112"/>
      <c r="GK67" s="112"/>
      <c r="GL67" s="112"/>
      <c r="GM67" s="112"/>
      <c r="GN67" s="112"/>
      <c r="GO67" s="112"/>
      <c r="GP67" s="112"/>
      <c r="GQ67" s="112"/>
      <c r="GR67" s="112"/>
      <c r="GS67" s="112"/>
      <c r="GT67" s="112"/>
      <c r="GU67" s="112"/>
      <c r="GV67" s="112"/>
      <c r="GW67" s="112"/>
      <c r="GX67" s="112"/>
      <c r="GY67" s="112"/>
      <c r="GZ67" s="112"/>
      <c r="HA67" s="112"/>
      <c r="HB67" s="112"/>
      <c r="HC67" s="112"/>
      <c r="HD67" s="112"/>
      <c r="HE67" s="112"/>
      <c r="HF67" s="112"/>
      <c r="HG67" s="112"/>
      <c r="HH67" s="112"/>
      <c r="HI67" s="112"/>
      <c r="HJ67" s="112"/>
      <c r="HK67" s="112"/>
      <c r="HL67" s="112"/>
      <c r="HM67" s="112"/>
      <c r="HN67" s="112"/>
      <c r="HO67" s="112"/>
      <c r="HP67" s="112"/>
      <c r="HQ67" s="112"/>
      <c r="HR67" s="112"/>
      <c r="HS67" s="112"/>
      <c r="HT67" s="112"/>
      <c r="HU67" s="112"/>
      <c r="HV67" s="112"/>
      <c r="HW67" s="112"/>
      <c r="HX67" s="112"/>
      <c r="HY67" s="112"/>
      <c r="HZ67" s="112"/>
      <c r="IA67" s="112"/>
      <c r="IB67" s="112"/>
      <c r="IC67" s="112"/>
      <c r="ID67" s="112"/>
      <c r="IE67" s="112"/>
      <c r="IF67" s="112"/>
      <c r="IG67" s="112"/>
      <c r="IH67" s="112"/>
      <c r="II67" s="112"/>
      <c r="IJ67" s="112"/>
      <c r="IK67" s="112"/>
      <c r="IL67" s="112"/>
      <c r="IM67" s="112"/>
      <c r="IN67" s="112"/>
      <c r="IO67" s="112"/>
      <c r="IP67" s="112"/>
      <c r="IQ67" s="112"/>
      <c r="IR67" s="112"/>
      <c r="IS67" s="112"/>
      <c r="IT67" s="112"/>
      <c r="IU67" s="112"/>
    </row>
    <row r="68" spans="1:255" s="113" customFormat="1" ht="12" customHeight="1">
      <c r="A68" s="107"/>
      <c r="B68" s="108" t="s">
        <v>131</v>
      </c>
      <c r="C68" s="109" t="s">
        <v>26</v>
      </c>
      <c r="D68" s="109">
        <v>300</v>
      </c>
      <c r="E68" s="109" t="s">
        <v>125</v>
      </c>
      <c r="F68" s="110">
        <v>1142</v>
      </c>
      <c r="G68" s="111">
        <f t="shared" ref="G68:G71" si="6">+D68*F68</f>
        <v>342600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12"/>
      <c r="AV68" s="112"/>
      <c r="AW68" s="112"/>
      <c r="AX68" s="112"/>
      <c r="AY68" s="112"/>
      <c r="AZ68" s="112"/>
      <c r="BA68" s="112"/>
      <c r="BB68" s="112"/>
      <c r="BC68" s="112"/>
      <c r="BD68" s="112"/>
      <c r="BE68" s="112"/>
      <c r="BF68" s="112"/>
      <c r="BG68" s="112"/>
      <c r="BH68" s="112"/>
      <c r="BI68" s="112"/>
      <c r="BJ68" s="112"/>
      <c r="BK68" s="112"/>
      <c r="BL68" s="112"/>
      <c r="BM68" s="112"/>
      <c r="BN68" s="112"/>
      <c r="BO68" s="112"/>
      <c r="BP68" s="112"/>
      <c r="BQ68" s="112"/>
      <c r="BR68" s="112"/>
      <c r="BS68" s="112"/>
      <c r="BT68" s="112"/>
      <c r="BU68" s="112"/>
      <c r="BV68" s="112"/>
      <c r="BW68" s="112"/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2"/>
      <c r="DC68" s="112"/>
      <c r="DD68" s="112"/>
      <c r="DE68" s="112"/>
      <c r="DF68" s="112"/>
      <c r="DG68" s="112"/>
      <c r="DH68" s="112"/>
      <c r="DI68" s="112"/>
      <c r="DJ68" s="112"/>
      <c r="DK68" s="112"/>
      <c r="DL68" s="112"/>
      <c r="DM68" s="112"/>
      <c r="DN68" s="112"/>
      <c r="DO68" s="112"/>
      <c r="DP68" s="112"/>
      <c r="DQ68" s="112"/>
      <c r="DR68" s="112"/>
      <c r="DS68" s="112"/>
      <c r="DT68" s="112"/>
      <c r="DU68" s="112"/>
      <c r="DV68" s="112"/>
      <c r="DW68" s="112"/>
      <c r="DX68" s="112"/>
      <c r="DY68" s="112"/>
      <c r="DZ68" s="112"/>
      <c r="EA68" s="112"/>
      <c r="EB68" s="112"/>
      <c r="EC68" s="112"/>
      <c r="ED68" s="112"/>
      <c r="EE68" s="112"/>
      <c r="EF68" s="112"/>
      <c r="EG68" s="112"/>
      <c r="EH68" s="112"/>
      <c r="EI68" s="112"/>
      <c r="EJ68" s="112"/>
      <c r="EK68" s="112"/>
      <c r="EL68" s="112"/>
      <c r="EM68" s="112"/>
      <c r="EN68" s="112"/>
      <c r="EO68" s="112"/>
      <c r="EP68" s="112"/>
      <c r="EQ68" s="112"/>
      <c r="ER68" s="112"/>
      <c r="ES68" s="112"/>
      <c r="ET68" s="112"/>
      <c r="EU68" s="112"/>
      <c r="EV68" s="112"/>
      <c r="EW68" s="112"/>
      <c r="EX68" s="112"/>
      <c r="EY68" s="112"/>
      <c r="EZ68" s="112"/>
      <c r="FA68" s="112"/>
      <c r="FB68" s="112"/>
      <c r="FC68" s="112"/>
      <c r="FD68" s="112"/>
      <c r="FE68" s="112"/>
      <c r="FF68" s="112"/>
      <c r="FG68" s="112"/>
      <c r="FH68" s="112"/>
      <c r="FI68" s="112"/>
      <c r="FJ68" s="112"/>
      <c r="FK68" s="112"/>
      <c r="FL68" s="112"/>
      <c r="FM68" s="112"/>
      <c r="FN68" s="112"/>
      <c r="FO68" s="112"/>
      <c r="FP68" s="112"/>
      <c r="FQ68" s="112"/>
      <c r="FR68" s="112"/>
      <c r="FS68" s="112"/>
      <c r="FT68" s="112"/>
      <c r="FU68" s="112"/>
      <c r="FV68" s="112"/>
      <c r="FW68" s="112"/>
      <c r="FX68" s="112"/>
      <c r="FY68" s="112"/>
      <c r="FZ68" s="112"/>
      <c r="GA68" s="112"/>
      <c r="GB68" s="112"/>
      <c r="GC68" s="112"/>
      <c r="GD68" s="112"/>
      <c r="GE68" s="112"/>
      <c r="GF68" s="112"/>
      <c r="GG68" s="112"/>
      <c r="GH68" s="112"/>
      <c r="GI68" s="112"/>
      <c r="GJ68" s="112"/>
      <c r="GK68" s="112"/>
      <c r="GL68" s="112"/>
      <c r="GM68" s="112"/>
      <c r="GN68" s="112"/>
      <c r="GO68" s="112"/>
      <c r="GP68" s="112"/>
      <c r="GQ68" s="112"/>
      <c r="GR68" s="112"/>
      <c r="GS68" s="112"/>
      <c r="GT68" s="112"/>
      <c r="GU68" s="112"/>
      <c r="GV68" s="112"/>
      <c r="GW68" s="112"/>
      <c r="GX68" s="112"/>
      <c r="GY68" s="112"/>
      <c r="GZ68" s="112"/>
      <c r="HA68" s="112"/>
      <c r="HB68" s="112"/>
      <c r="HC68" s="112"/>
      <c r="HD68" s="112"/>
      <c r="HE68" s="112"/>
      <c r="HF68" s="112"/>
      <c r="HG68" s="112"/>
      <c r="HH68" s="112"/>
      <c r="HI68" s="112"/>
      <c r="HJ68" s="112"/>
      <c r="HK68" s="112"/>
      <c r="HL68" s="112"/>
      <c r="HM68" s="112"/>
      <c r="HN68" s="112"/>
      <c r="HO68" s="112"/>
      <c r="HP68" s="112"/>
      <c r="HQ68" s="112"/>
      <c r="HR68" s="112"/>
      <c r="HS68" s="112"/>
      <c r="HT68" s="112"/>
      <c r="HU68" s="112"/>
      <c r="HV68" s="112"/>
      <c r="HW68" s="112"/>
      <c r="HX68" s="112"/>
      <c r="HY68" s="112"/>
      <c r="HZ68" s="112"/>
      <c r="IA68" s="112"/>
      <c r="IB68" s="112"/>
      <c r="IC68" s="112"/>
      <c r="ID68" s="112"/>
      <c r="IE68" s="112"/>
      <c r="IF68" s="112"/>
      <c r="IG68" s="112"/>
      <c r="IH68" s="112"/>
      <c r="II68" s="112"/>
      <c r="IJ68" s="112"/>
      <c r="IK68" s="112"/>
      <c r="IL68" s="112"/>
      <c r="IM68" s="112"/>
      <c r="IN68" s="112"/>
      <c r="IO68" s="112"/>
      <c r="IP68" s="112"/>
      <c r="IQ68" s="112"/>
      <c r="IR68" s="112"/>
      <c r="IS68" s="112"/>
      <c r="IT68" s="112"/>
      <c r="IU68" s="112"/>
    </row>
    <row r="69" spans="1:255" s="113" customFormat="1" ht="12" customHeight="1">
      <c r="A69" s="107"/>
      <c r="B69" s="108" t="s">
        <v>69</v>
      </c>
      <c r="C69" s="109" t="s">
        <v>26</v>
      </c>
      <c r="D69" s="109">
        <v>200</v>
      </c>
      <c r="E69" s="109" t="s">
        <v>125</v>
      </c>
      <c r="F69" s="110">
        <v>1148</v>
      </c>
      <c r="G69" s="111">
        <f t="shared" si="6"/>
        <v>229600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  <c r="IU69" s="112"/>
    </row>
    <row r="70" spans="1:255" s="113" customFormat="1" ht="12" customHeight="1">
      <c r="A70" s="107"/>
      <c r="B70" s="108" t="s">
        <v>132</v>
      </c>
      <c r="C70" s="109" t="s">
        <v>151</v>
      </c>
      <c r="D70" s="109">
        <v>0.2</v>
      </c>
      <c r="E70" s="109" t="s">
        <v>91</v>
      </c>
      <c r="F70" s="110">
        <v>65467</v>
      </c>
      <c r="G70" s="111">
        <f t="shared" si="6"/>
        <v>13093.400000000001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  <c r="IU70" s="112"/>
    </row>
    <row r="71" spans="1:255" s="113" customFormat="1" ht="12" customHeight="1">
      <c r="A71" s="107"/>
      <c r="B71" s="108" t="s">
        <v>133</v>
      </c>
      <c r="C71" s="109" t="s">
        <v>151</v>
      </c>
      <c r="D71" s="109">
        <v>0.2</v>
      </c>
      <c r="E71" s="109" t="s">
        <v>91</v>
      </c>
      <c r="F71" s="110">
        <v>10910</v>
      </c>
      <c r="G71" s="111">
        <f t="shared" si="6"/>
        <v>2182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</row>
    <row r="72" spans="1:255" s="113" customFormat="1" ht="12" customHeight="1">
      <c r="A72" s="107"/>
      <c r="B72" s="108" t="s">
        <v>134</v>
      </c>
      <c r="C72" s="109" t="s">
        <v>151</v>
      </c>
      <c r="D72" s="109">
        <v>0.2</v>
      </c>
      <c r="E72" s="109" t="s">
        <v>91</v>
      </c>
      <c r="F72" s="110">
        <v>14886</v>
      </c>
      <c r="G72" s="111">
        <f t="shared" ref="G72:G74" si="7">+D72*F72</f>
        <v>2977.2000000000003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  <c r="IU72" s="112"/>
    </row>
    <row r="73" spans="1:255" s="113" customFormat="1" ht="12" customHeight="1">
      <c r="A73" s="107"/>
      <c r="B73" s="108" t="s">
        <v>135</v>
      </c>
      <c r="C73" s="109" t="s">
        <v>151</v>
      </c>
      <c r="D73" s="109">
        <v>5</v>
      </c>
      <c r="E73" s="109" t="s">
        <v>125</v>
      </c>
      <c r="F73" s="110">
        <v>23048</v>
      </c>
      <c r="G73" s="111">
        <f t="shared" si="7"/>
        <v>115240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</row>
    <row r="74" spans="1:255" s="113" customFormat="1" ht="12" customHeight="1">
      <c r="A74" s="107"/>
      <c r="B74" s="108" t="s">
        <v>136</v>
      </c>
      <c r="C74" s="109" t="s">
        <v>151</v>
      </c>
      <c r="D74" s="109">
        <v>5</v>
      </c>
      <c r="E74" s="109" t="s">
        <v>125</v>
      </c>
      <c r="F74" s="110">
        <v>16037</v>
      </c>
      <c r="G74" s="111">
        <f t="shared" si="7"/>
        <v>80185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  <c r="IU74" s="112"/>
    </row>
    <row r="75" spans="1:255" s="113" customFormat="1" ht="12" customHeight="1">
      <c r="A75" s="107"/>
      <c r="B75" s="114" t="s">
        <v>70</v>
      </c>
      <c r="C75" s="109"/>
      <c r="D75" s="109"/>
      <c r="E75" s="109"/>
      <c r="F75" s="110"/>
      <c r="G75" s="111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  <c r="IU75" s="112"/>
    </row>
    <row r="76" spans="1:255" s="113" customFormat="1" ht="12" customHeight="1">
      <c r="A76" s="107"/>
      <c r="B76" s="108" t="s">
        <v>137</v>
      </c>
      <c r="C76" s="109" t="s">
        <v>138</v>
      </c>
      <c r="D76" s="109">
        <v>6</v>
      </c>
      <c r="E76" s="109" t="s">
        <v>99</v>
      </c>
      <c r="F76" s="110">
        <v>8962</v>
      </c>
      <c r="G76" s="111">
        <f>+D76*F76</f>
        <v>53772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  <c r="IU76" s="112"/>
    </row>
    <row r="77" spans="1:255" s="113" customFormat="1" ht="12" customHeight="1">
      <c r="A77" s="107"/>
      <c r="B77" s="108" t="s">
        <v>139</v>
      </c>
      <c r="C77" s="109" t="s">
        <v>26</v>
      </c>
      <c r="D77" s="109">
        <v>0.2</v>
      </c>
      <c r="E77" s="109" t="s">
        <v>140</v>
      </c>
      <c r="F77" s="110">
        <v>212974</v>
      </c>
      <c r="G77" s="111">
        <f>+D77*F77</f>
        <v>42594.8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  <c r="IM77" s="112"/>
      <c r="IN77" s="112"/>
      <c r="IO77" s="112"/>
      <c r="IP77" s="112"/>
      <c r="IQ77" s="112"/>
      <c r="IR77" s="112"/>
      <c r="IS77" s="112"/>
      <c r="IT77" s="112"/>
      <c r="IU77" s="112"/>
    </row>
    <row r="78" spans="1:255" s="113" customFormat="1" ht="12" customHeight="1">
      <c r="A78" s="107"/>
      <c r="B78" s="108" t="s">
        <v>141</v>
      </c>
      <c r="C78" s="109" t="s">
        <v>151</v>
      </c>
      <c r="D78" s="109">
        <v>2</v>
      </c>
      <c r="E78" s="109" t="s">
        <v>99</v>
      </c>
      <c r="F78" s="110">
        <v>14751</v>
      </c>
      <c r="G78" s="111">
        <f>+D78*F78</f>
        <v>29502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  <c r="IM78" s="112"/>
      <c r="IN78" s="112"/>
      <c r="IO78" s="112"/>
      <c r="IP78" s="112"/>
      <c r="IQ78" s="112"/>
      <c r="IR78" s="112"/>
      <c r="IS78" s="112"/>
      <c r="IT78" s="112"/>
      <c r="IU78" s="112"/>
    </row>
    <row r="79" spans="1:255" s="113" customFormat="1" ht="12" customHeight="1">
      <c r="A79" s="107"/>
      <c r="B79" s="108" t="s">
        <v>142</v>
      </c>
      <c r="C79" s="109" t="s">
        <v>151</v>
      </c>
      <c r="D79" s="109">
        <v>4</v>
      </c>
      <c r="E79" s="109" t="s">
        <v>143</v>
      </c>
      <c r="F79" s="110">
        <v>43856</v>
      </c>
      <c r="G79" s="111">
        <f>+D79*F79</f>
        <v>175424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R79" s="112"/>
      <c r="IS79" s="112"/>
      <c r="IT79" s="112"/>
      <c r="IU79" s="112"/>
    </row>
    <row r="80" spans="1:255" s="113" customFormat="1" ht="12" customHeight="1">
      <c r="A80" s="107"/>
      <c r="B80" s="108" t="s">
        <v>144</v>
      </c>
      <c r="C80" s="109" t="s">
        <v>138</v>
      </c>
      <c r="D80" s="109">
        <v>2.5</v>
      </c>
      <c r="E80" s="109" t="s">
        <v>143</v>
      </c>
      <c r="F80" s="110">
        <v>36555</v>
      </c>
      <c r="G80" s="111">
        <f t="shared" ref="G80:G81" si="8">+D80*F80</f>
        <v>91387.5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  <c r="HX80" s="112"/>
      <c r="HY80" s="112"/>
      <c r="HZ80" s="112"/>
      <c r="IA80" s="112"/>
      <c r="IB80" s="112"/>
      <c r="IC80" s="112"/>
      <c r="ID80" s="112"/>
      <c r="IE80" s="112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R80" s="112"/>
      <c r="IS80" s="112"/>
      <c r="IT80" s="112"/>
      <c r="IU80" s="112"/>
    </row>
    <row r="81" spans="1:255" s="113" customFormat="1" ht="12" customHeight="1">
      <c r="A81" s="107"/>
      <c r="B81" s="108" t="s">
        <v>145</v>
      </c>
      <c r="C81" s="109" t="s">
        <v>26</v>
      </c>
      <c r="D81" s="109">
        <v>2.5</v>
      </c>
      <c r="E81" s="109" t="s">
        <v>143</v>
      </c>
      <c r="F81" s="110">
        <v>36684</v>
      </c>
      <c r="G81" s="111">
        <f t="shared" si="8"/>
        <v>91710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  <c r="HX81" s="112"/>
      <c r="HY81" s="112"/>
      <c r="HZ81" s="112"/>
      <c r="IA81" s="112"/>
      <c r="IB81" s="112"/>
      <c r="IC81" s="112"/>
      <c r="ID81" s="112"/>
      <c r="IE81" s="112"/>
      <c r="IF81" s="112"/>
      <c r="IG81" s="112"/>
      <c r="IH81" s="112"/>
      <c r="II81" s="112"/>
      <c r="IJ81" s="112"/>
      <c r="IK81" s="112"/>
      <c r="IL81" s="112"/>
      <c r="IM81" s="112"/>
      <c r="IN81" s="112"/>
      <c r="IO81" s="112"/>
      <c r="IP81" s="112"/>
      <c r="IQ81" s="112"/>
      <c r="IR81" s="112"/>
      <c r="IS81" s="112"/>
      <c r="IT81" s="112"/>
      <c r="IU81" s="112"/>
    </row>
    <row r="82" spans="1:255" s="113" customFormat="1" ht="12" customHeight="1">
      <c r="A82" s="107"/>
      <c r="B82" s="114" t="s">
        <v>73</v>
      </c>
      <c r="C82" s="109"/>
      <c r="D82" s="109"/>
      <c r="E82" s="109"/>
      <c r="F82" s="110"/>
      <c r="G82" s="111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  <c r="HX82" s="112"/>
      <c r="HY82" s="112"/>
      <c r="HZ82" s="112"/>
      <c r="IA82" s="112"/>
      <c r="IB82" s="112"/>
      <c r="IC82" s="112"/>
      <c r="ID82" s="112"/>
      <c r="IE82" s="112"/>
      <c r="IF82" s="112"/>
      <c r="IG82" s="112"/>
      <c r="IH82" s="112"/>
      <c r="II82" s="112"/>
      <c r="IJ82" s="112"/>
      <c r="IK82" s="112"/>
      <c r="IL82" s="112"/>
      <c r="IM82" s="112"/>
      <c r="IN82" s="112"/>
      <c r="IO82" s="112"/>
      <c r="IP82" s="112"/>
      <c r="IQ82" s="112"/>
      <c r="IR82" s="112"/>
      <c r="IS82" s="112"/>
      <c r="IT82" s="112"/>
      <c r="IU82" s="112"/>
    </row>
    <row r="83" spans="1:255" s="113" customFormat="1" ht="12" customHeight="1">
      <c r="A83" s="107"/>
      <c r="B83" s="108" t="s">
        <v>146</v>
      </c>
      <c r="C83" s="109" t="s">
        <v>151</v>
      </c>
      <c r="D83" s="109">
        <v>5</v>
      </c>
      <c r="E83" s="109" t="s">
        <v>147</v>
      </c>
      <c r="F83" s="110">
        <v>37723</v>
      </c>
      <c r="G83" s="111">
        <f t="shared" ref="G83:G87" si="9">+D83*F83</f>
        <v>188615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  <c r="IU83" s="112"/>
    </row>
    <row r="84" spans="1:255" s="113" customFormat="1" ht="12" customHeight="1">
      <c r="A84" s="107"/>
      <c r="B84" s="108" t="s">
        <v>148</v>
      </c>
      <c r="C84" s="109" t="s">
        <v>151</v>
      </c>
      <c r="D84" s="109">
        <v>1.5</v>
      </c>
      <c r="E84" s="109" t="s">
        <v>149</v>
      </c>
      <c r="F84" s="110">
        <v>46307</v>
      </c>
      <c r="G84" s="111">
        <f t="shared" si="9"/>
        <v>69460.5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  <c r="IU84" s="112"/>
    </row>
    <row r="85" spans="1:255" s="113" customFormat="1" ht="12" customHeight="1">
      <c r="A85" s="107"/>
      <c r="B85" s="114" t="s">
        <v>74</v>
      </c>
      <c r="C85" s="109"/>
      <c r="D85" s="109"/>
      <c r="E85" s="109"/>
      <c r="F85" s="110"/>
      <c r="G85" s="111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</row>
    <row r="86" spans="1:255" s="113" customFormat="1" ht="12" customHeight="1">
      <c r="A86" s="107"/>
      <c r="B86" s="108" t="s">
        <v>150</v>
      </c>
      <c r="C86" s="109" t="s">
        <v>151</v>
      </c>
      <c r="D86" s="109">
        <v>1</v>
      </c>
      <c r="E86" s="109" t="s">
        <v>152</v>
      </c>
      <c r="F86" s="110">
        <v>110362</v>
      </c>
      <c r="G86" s="111">
        <f t="shared" si="9"/>
        <v>110362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  <c r="IG86" s="112"/>
      <c r="IH86" s="112"/>
      <c r="II86" s="112"/>
      <c r="IJ86" s="112"/>
      <c r="IK86" s="112"/>
      <c r="IL86" s="112"/>
      <c r="IM86" s="112"/>
      <c r="IN86" s="112"/>
      <c r="IO86" s="112"/>
      <c r="IP86" s="112"/>
      <c r="IQ86" s="112"/>
      <c r="IR86" s="112"/>
      <c r="IS86" s="112"/>
      <c r="IT86" s="112"/>
      <c r="IU86" s="112"/>
    </row>
    <row r="87" spans="1:255" s="113" customFormat="1" ht="12" customHeight="1">
      <c r="A87" s="107"/>
      <c r="B87" s="108" t="s">
        <v>153</v>
      </c>
      <c r="C87" s="109" t="s">
        <v>151</v>
      </c>
      <c r="D87" s="109">
        <v>2</v>
      </c>
      <c r="E87" s="109" t="s">
        <v>152</v>
      </c>
      <c r="F87" s="110">
        <v>40618</v>
      </c>
      <c r="G87" s="111">
        <f t="shared" si="9"/>
        <v>81236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  <c r="IR87" s="112"/>
      <c r="IS87" s="112"/>
      <c r="IT87" s="112"/>
      <c r="IU87" s="112"/>
    </row>
    <row r="88" spans="1:255" s="113" customFormat="1" ht="12" customHeight="1">
      <c r="A88" s="107"/>
      <c r="B88" s="108" t="s">
        <v>154</v>
      </c>
      <c r="C88" s="109" t="s">
        <v>151</v>
      </c>
      <c r="D88" s="109">
        <v>1.5</v>
      </c>
      <c r="E88" s="109" t="s">
        <v>152</v>
      </c>
      <c r="F88" s="110">
        <v>48122</v>
      </c>
      <c r="G88" s="111">
        <f>+D88*F88</f>
        <v>72183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H88" s="112"/>
      <c r="HI88" s="112"/>
      <c r="HJ88" s="112"/>
      <c r="HK88" s="112"/>
      <c r="HL88" s="112"/>
      <c r="HM88" s="112"/>
      <c r="HN88" s="112"/>
      <c r="HO88" s="112"/>
      <c r="HP88" s="112"/>
      <c r="HQ88" s="112"/>
      <c r="HR88" s="112"/>
      <c r="HS88" s="112"/>
      <c r="HT88" s="112"/>
      <c r="HU88" s="112"/>
      <c r="HV88" s="112"/>
      <c r="HW88" s="112"/>
      <c r="HX88" s="112"/>
      <c r="HY88" s="112"/>
      <c r="HZ88" s="112"/>
      <c r="IA88" s="112"/>
      <c r="IB88" s="112"/>
      <c r="IC88" s="112"/>
      <c r="ID88" s="112"/>
      <c r="IE88" s="112"/>
      <c r="IF88" s="112"/>
      <c r="IG88" s="112"/>
      <c r="IH88" s="112"/>
      <c r="II88" s="112"/>
      <c r="IJ88" s="112"/>
      <c r="IK88" s="112"/>
      <c r="IL88" s="112"/>
      <c r="IM88" s="112"/>
      <c r="IN88" s="112"/>
      <c r="IO88" s="112"/>
      <c r="IP88" s="112"/>
      <c r="IQ88" s="112"/>
      <c r="IR88" s="112"/>
      <c r="IS88" s="112"/>
      <c r="IT88" s="112"/>
      <c r="IU88" s="112"/>
    </row>
    <row r="89" spans="1:255" s="113" customFormat="1" ht="12" customHeight="1">
      <c r="A89" s="107"/>
      <c r="B89" s="108" t="s">
        <v>155</v>
      </c>
      <c r="C89" s="109" t="s">
        <v>151</v>
      </c>
      <c r="D89" s="109">
        <v>0.8</v>
      </c>
      <c r="E89" s="109" t="s">
        <v>152</v>
      </c>
      <c r="F89" s="110">
        <v>52678</v>
      </c>
      <c r="G89" s="111">
        <f>+D89*F89</f>
        <v>42142.400000000001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  <c r="HR89" s="112"/>
      <c r="HS89" s="112"/>
      <c r="HT89" s="112"/>
      <c r="HU89" s="112"/>
      <c r="HV89" s="112"/>
      <c r="HW89" s="112"/>
      <c r="HX89" s="112"/>
      <c r="HY89" s="112"/>
      <c r="HZ89" s="112"/>
      <c r="IA89" s="112"/>
      <c r="IB89" s="112"/>
      <c r="IC89" s="112"/>
      <c r="ID89" s="112"/>
      <c r="IE89" s="112"/>
      <c r="IF89" s="112"/>
      <c r="IG89" s="112"/>
      <c r="IH89" s="112"/>
      <c r="II89" s="112"/>
      <c r="IJ89" s="112"/>
      <c r="IK89" s="112"/>
      <c r="IL89" s="112"/>
      <c r="IM89" s="112"/>
      <c r="IN89" s="112"/>
      <c r="IO89" s="112"/>
      <c r="IP89" s="112"/>
      <c r="IQ89" s="112"/>
      <c r="IR89" s="112"/>
      <c r="IS89" s="112"/>
      <c r="IT89" s="112"/>
      <c r="IU89" s="112"/>
    </row>
    <row r="90" spans="1:255" ht="11.25" customHeight="1">
      <c r="B90" s="16" t="s">
        <v>27</v>
      </c>
      <c r="C90" s="17"/>
      <c r="D90" s="17"/>
      <c r="E90" s="17"/>
      <c r="F90" s="18"/>
      <c r="G90" s="19">
        <f>SUM(G63:G89)</f>
        <v>3872866.8</v>
      </c>
    </row>
    <row r="91" spans="1:255" ht="11.25" customHeight="1">
      <c r="B91" s="139"/>
      <c r="C91" s="14"/>
      <c r="D91" s="14"/>
      <c r="E91" s="20"/>
      <c r="F91" s="15"/>
      <c r="G91" s="15"/>
    </row>
    <row r="92" spans="1:255" ht="12" customHeight="1">
      <c r="A92" s="5"/>
      <c r="B92" s="85" t="s">
        <v>28</v>
      </c>
      <c r="C92" s="86"/>
      <c r="D92" s="87"/>
      <c r="E92" s="87"/>
      <c r="F92" s="88"/>
      <c r="G92" s="89"/>
    </row>
    <row r="93" spans="1:255" ht="24" customHeight="1">
      <c r="A93" s="5"/>
      <c r="B93" s="90" t="s">
        <v>29</v>
      </c>
      <c r="C93" s="91" t="s">
        <v>24</v>
      </c>
      <c r="D93" s="91" t="s">
        <v>25</v>
      </c>
      <c r="E93" s="90" t="s">
        <v>13</v>
      </c>
      <c r="F93" s="91" t="s">
        <v>14</v>
      </c>
      <c r="G93" s="90" t="s">
        <v>15</v>
      </c>
    </row>
    <row r="94" spans="1:255" s="113" customFormat="1" ht="12" customHeight="1">
      <c r="A94" s="107"/>
      <c r="B94" s="108" t="s">
        <v>156</v>
      </c>
      <c r="C94" s="109" t="s">
        <v>157</v>
      </c>
      <c r="D94" s="109">
        <v>4</v>
      </c>
      <c r="E94" s="109" t="s">
        <v>158</v>
      </c>
      <c r="F94" s="110">
        <v>128640</v>
      </c>
      <c r="G94" s="111">
        <f t="shared" ref="G94" si="10">+F94*D94</f>
        <v>514560</v>
      </c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N94" s="112"/>
      <c r="AO94" s="112"/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  <c r="BH94" s="112"/>
      <c r="BI94" s="112"/>
      <c r="BJ94" s="112"/>
      <c r="BK94" s="112"/>
      <c r="BL94" s="112"/>
      <c r="BM94" s="112"/>
      <c r="BN94" s="112"/>
      <c r="BO94" s="112"/>
      <c r="BP94" s="112"/>
      <c r="BQ94" s="112"/>
      <c r="BR94" s="112"/>
      <c r="BS94" s="112"/>
      <c r="BT94" s="112"/>
      <c r="BU94" s="112"/>
      <c r="BV94" s="112"/>
      <c r="BW94" s="112"/>
      <c r="BX94" s="112"/>
      <c r="BY94" s="112"/>
      <c r="BZ94" s="112"/>
      <c r="CA94" s="112"/>
      <c r="CB94" s="112"/>
      <c r="CC94" s="112"/>
      <c r="CD94" s="112"/>
      <c r="CE94" s="112"/>
      <c r="CF94" s="112"/>
      <c r="CG94" s="112"/>
      <c r="CH94" s="112"/>
      <c r="CI94" s="112"/>
      <c r="CJ94" s="112"/>
      <c r="CK94" s="112"/>
      <c r="CL94" s="112"/>
      <c r="CM94" s="112"/>
      <c r="CN94" s="112"/>
      <c r="CO94" s="112"/>
      <c r="CP94" s="112"/>
      <c r="CQ94" s="112"/>
      <c r="CR94" s="112"/>
      <c r="CS94" s="112"/>
      <c r="CT94" s="112"/>
      <c r="CU94" s="112"/>
      <c r="CV94" s="112"/>
      <c r="CW94" s="112"/>
      <c r="CX94" s="112"/>
      <c r="CY94" s="112"/>
      <c r="CZ94" s="112"/>
      <c r="DA94" s="112"/>
      <c r="DB94" s="112"/>
      <c r="DC94" s="112"/>
      <c r="DD94" s="112"/>
      <c r="DE94" s="112"/>
      <c r="DF94" s="112"/>
      <c r="DG94" s="112"/>
      <c r="DH94" s="112"/>
      <c r="DI94" s="112"/>
      <c r="DJ94" s="112"/>
      <c r="DK94" s="112"/>
      <c r="DL94" s="112"/>
      <c r="DM94" s="112"/>
      <c r="DN94" s="112"/>
      <c r="DO94" s="112"/>
      <c r="DP94" s="112"/>
      <c r="DQ94" s="112"/>
      <c r="DR94" s="112"/>
      <c r="DS94" s="112"/>
      <c r="DT94" s="112"/>
      <c r="DU94" s="112"/>
      <c r="DV94" s="112"/>
      <c r="DW94" s="112"/>
      <c r="DX94" s="112"/>
      <c r="DY94" s="112"/>
      <c r="DZ94" s="112"/>
      <c r="EA94" s="112"/>
      <c r="EB94" s="112"/>
      <c r="EC94" s="112"/>
      <c r="ED94" s="112"/>
      <c r="EE94" s="112"/>
      <c r="EF94" s="112"/>
      <c r="EG94" s="112"/>
      <c r="EH94" s="112"/>
      <c r="EI94" s="112"/>
      <c r="EJ94" s="112"/>
      <c r="EK94" s="112"/>
      <c r="EL94" s="112"/>
      <c r="EM94" s="112"/>
      <c r="EN94" s="112"/>
      <c r="EO94" s="112"/>
      <c r="EP94" s="112"/>
      <c r="EQ94" s="112"/>
      <c r="ER94" s="112"/>
      <c r="ES94" s="112"/>
      <c r="ET94" s="112"/>
      <c r="EU94" s="112"/>
      <c r="EV94" s="112"/>
      <c r="EW94" s="112"/>
      <c r="EX94" s="112"/>
      <c r="EY94" s="112"/>
      <c r="EZ94" s="112"/>
      <c r="FA94" s="112"/>
      <c r="FB94" s="112"/>
      <c r="FC94" s="112"/>
      <c r="FD94" s="112"/>
      <c r="FE94" s="112"/>
      <c r="FF94" s="112"/>
      <c r="FG94" s="112"/>
      <c r="FH94" s="112"/>
      <c r="FI94" s="112"/>
      <c r="FJ94" s="112"/>
      <c r="FK94" s="112"/>
      <c r="FL94" s="112"/>
      <c r="FM94" s="112"/>
      <c r="FN94" s="112"/>
      <c r="FO94" s="112"/>
      <c r="FP94" s="112"/>
      <c r="FQ94" s="112"/>
      <c r="FR94" s="112"/>
      <c r="FS94" s="112"/>
      <c r="FT94" s="112"/>
      <c r="FU94" s="112"/>
      <c r="FV94" s="112"/>
      <c r="FW94" s="112"/>
      <c r="FX94" s="112"/>
      <c r="FY94" s="112"/>
      <c r="FZ94" s="112"/>
      <c r="GA94" s="112"/>
      <c r="GB94" s="112"/>
      <c r="GC94" s="112"/>
      <c r="GD94" s="112"/>
      <c r="GE94" s="112"/>
      <c r="GF94" s="112"/>
      <c r="GG94" s="112"/>
      <c r="GH94" s="112"/>
      <c r="GI94" s="112"/>
      <c r="GJ94" s="112"/>
      <c r="GK94" s="112"/>
      <c r="GL94" s="112"/>
      <c r="GM94" s="112"/>
      <c r="GN94" s="112"/>
      <c r="GO94" s="112"/>
      <c r="GP94" s="112"/>
      <c r="GQ94" s="112"/>
      <c r="GR94" s="112"/>
      <c r="GS94" s="112"/>
      <c r="GT94" s="112"/>
      <c r="GU94" s="112"/>
      <c r="GV94" s="112"/>
      <c r="GW94" s="112"/>
      <c r="GX94" s="112"/>
      <c r="GY94" s="112"/>
      <c r="GZ94" s="112"/>
      <c r="HA94" s="112"/>
      <c r="HB94" s="112"/>
      <c r="HC94" s="112"/>
      <c r="HD94" s="112"/>
      <c r="HE94" s="112"/>
      <c r="HF94" s="112"/>
      <c r="HG94" s="112"/>
      <c r="HH94" s="112"/>
      <c r="HI94" s="112"/>
      <c r="HJ94" s="112"/>
      <c r="HK94" s="112"/>
      <c r="HL94" s="112"/>
      <c r="HM94" s="112"/>
      <c r="HN94" s="112"/>
      <c r="HO94" s="112"/>
      <c r="HP94" s="112"/>
      <c r="HQ94" s="112"/>
      <c r="HR94" s="112"/>
      <c r="HS94" s="112"/>
      <c r="HT94" s="112"/>
      <c r="HU94" s="112"/>
      <c r="HV94" s="112"/>
      <c r="HW94" s="112"/>
      <c r="HX94" s="112"/>
      <c r="HY94" s="112"/>
      <c r="HZ94" s="112"/>
      <c r="IA94" s="112"/>
      <c r="IB94" s="112"/>
      <c r="IC94" s="112"/>
      <c r="ID94" s="112"/>
      <c r="IE94" s="112"/>
      <c r="IF94" s="112"/>
      <c r="IG94" s="112"/>
      <c r="IH94" s="112"/>
      <c r="II94" s="112"/>
      <c r="IJ94" s="112"/>
      <c r="IK94" s="112"/>
      <c r="IL94" s="112"/>
      <c r="IM94" s="112"/>
      <c r="IN94" s="112"/>
      <c r="IO94" s="112"/>
      <c r="IP94" s="112"/>
      <c r="IQ94" s="112"/>
      <c r="IR94" s="112"/>
      <c r="IS94" s="112"/>
      <c r="IT94" s="112"/>
      <c r="IU94" s="112"/>
    </row>
    <row r="95" spans="1:255" ht="11.25" customHeight="1">
      <c r="B95" s="16" t="s">
        <v>30</v>
      </c>
      <c r="C95" s="17"/>
      <c r="D95" s="17"/>
      <c r="E95" s="17"/>
      <c r="F95" s="18"/>
      <c r="G95" s="19">
        <f>SUM(G94:G94)</f>
        <v>514560</v>
      </c>
    </row>
    <row r="96" spans="1:255" ht="11.25" customHeight="1">
      <c r="B96" s="36"/>
      <c r="C96" s="36"/>
      <c r="D96" s="36"/>
      <c r="E96" s="36"/>
      <c r="F96" s="37"/>
      <c r="G96" s="37"/>
    </row>
    <row r="97" spans="1:255" ht="11.25" customHeight="1">
      <c r="B97" s="38" t="s">
        <v>31</v>
      </c>
      <c r="C97" s="39"/>
      <c r="D97" s="39"/>
      <c r="E97" s="39"/>
      <c r="F97" s="39"/>
      <c r="G97" s="40">
        <f>G40+G45+G59+G90+G95</f>
        <v>8444202.8000000007</v>
      </c>
    </row>
    <row r="98" spans="1:255" ht="11.25" customHeight="1">
      <c r="B98" s="41" t="s">
        <v>32</v>
      </c>
      <c r="C98" s="22"/>
      <c r="D98" s="22"/>
      <c r="E98" s="22"/>
      <c r="F98" s="22"/>
      <c r="G98" s="42">
        <f>G97*0.05</f>
        <v>422210.14000000007</v>
      </c>
    </row>
    <row r="99" spans="1:255" ht="11.25" customHeight="1">
      <c r="B99" s="43" t="s">
        <v>33</v>
      </c>
      <c r="C99" s="21"/>
      <c r="D99" s="21"/>
      <c r="E99" s="21"/>
      <c r="F99" s="21"/>
      <c r="G99" s="44">
        <f>G98+G97</f>
        <v>8866412.9400000013</v>
      </c>
    </row>
    <row r="100" spans="1:255" ht="11.25" customHeight="1">
      <c r="B100" s="41" t="s">
        <v>34</v>
      </c>
      <c r="C100" s="22"/>
      <c r="D100" s="22"/>
      <c r="E100" s="22"/>
      <c r="F100" s="22"/>
      <c r="G100" s="42">
        <f>G12</f>
        <v>10800000</v>
      </c>
    </row>
    <row r="101" spans="1:255" ht="11.25" customHeight="1">
      <c r="B101" s="45" t="s">
        <v>35</v>
      </c>
      <c r="C101" s="46"/>
      <c r="D101" s="46"/>
      <c r="E101" s="46"/>
      <c r="F101" s="46"/>
      <c r="G101" s="47">
        <f>G100-G99</f>
        <v>1933587.0599999987</v>
      </c>
    </row>
    <row r="102" spans="1:255" ht="11.25" customHeight="1">
      <c r="B102" s="34" t="s">
        <v>36</v>
      </c>
      <c r="C102" s="35"/>
      <c r="D102" s="35"/>
      <c r="E102" s="35"/>
      <c r="F102" s="35"/>
      <c r="G102" s="30"/>
    </row>
    <row r="103" spans="1:255" ht="11.25" customHeight="1" thickBot="1">
      <c r="B103" s="48"/>
      <c r="C103" s="35"/>
      <c r="D103" s="35"/>
      <c r="E103" s="35"/>
      <c r="F103" s="35"/>
      <c r="G103" s="30"/>
    </row>
    <row r="104" spans="1:255" s="99" customFormat="1" ht="12" customHeight="1">
      <c r="A104" s="96"/>
      <c r="B104" s="60" t="s">
        <v>37</v>
      </c>
      <c r="C104" s="97"/>
      <c r="D104" s="97"/>
      <c r="E104" s="97"/>
      <c r="F104" s="97"/>
      <c r="G104" s="98"/>
    </row>
    <row r="105" spans="1:255" s="99" customFormat="1" ht="12" customHeight="1">
      <c r="A105" s="96"/>
      <c r="B105" s="61" t="s">
        <v>38</v>
      </c>
      <c r="C105" s="100"/>
      <c r="D105" s="100"/>
      <c r="E105" s="100"/>
      <c r="F105" s="100"/>
      <c r="G105" s="101"/>
    </row>
    <row r="106" spans="1:255" s="99" customFormat="1" ht="12" customHeight="1">
      <c r="B106" s="61" t="s">
        <v>58</v>
      </c>
      <c r="C106" s="100"/>
      <c r="D106" s="100"/>
      <c r="E106" s="100"/>
      <c r="F106" s="100"/>
      <c r="G106" s="101"/>
    </row>
    <row r="107" spans="1:255" s="99" customFormat="1" ht="12" customHeight="1">
      <c r="B107" s="61" t="s">
        <v>76</v>
      </c>
      <c r="C107" s="100"/>
      <c r="D107" s="100"/>
      <c r="E107" s="100"/>
      <c r="F107" s="100"/>
      <c r="G107" s="101"/>
    </row>
    <row r="108" spans="1:255" s="99" customFormat="1" ht="12" customHeight="1">
      <c r="B108" s="61" t="s">
        <v>39</v>
      </c>
      <c r="C108" s="100"/>
      <c r="D108" s="100"/>
      <c r="E108" s="100"/>
      <c r="F108" s="100"/>
      <c r="G108" s="101"/>
    </row>
    <row r="109" spans="1:255" s="99" customFormat="1" ht="12" customHeight="1">
      <c r="B109" s="61" t="s">
        <v>40</v>
      </c>
      <c r="C109" s="100"/>
      <c r="D109" s="100"/>
      <c r="E109" s="100"/>
      <c r="F109" s="100"/>
      <c r="G109" s="101"/>
    </row>
    <row r="110" spans="1:255" s="99" customFormat="1" ht="12" customHeight="1" thickBot="1">
      <c r="B110" s="62" t="s">
        <v>41</v>
      </c>
      <c r="C110" s="102"/>
      <c r="D110" s="102"/>
      <c r="E110" s="102"/>
      <c r="F110" s="102"/>
      <c r="G110" s="103"/>
    </row>
    <row r="111" spans="1:255" s="106" customFormat="1" ht="9">
      <c r="A111" s="104"/>
      <c r="B111" s="58"/>
      <c r="C111" s="32"/>
      <c r="D111" s="32"/>
      <c r="E111" s="32"/>
      <c r="F111" s="32"/>
      <c r="G111" s="105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  <c r="AR111" s="104"/>
      <c r="AS111" s="104"/>
      <c r="AT111" s="104"/>
      <c r="AU111" s="104"/>
      <c r="AV111" s="104"/>
      <c r="AW111" s="104"/>
      <c r="AX111" s="104"/>
      <c r="AY111" s="104"/>
      <c r="AZ111" s="104"/>
      <c r="BA111" s="104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4"/>
      <c r="BN111" s="104"/>
      <c r="BO111" s="104"/>
      <c r="BP111" s="104"/>
      <c r="BQ111" s="104"/>
      <c r="BR111" s="104"/>
      <c r="BS111" s="104"/>
      <c r="BT111" s="104"/>
      <c r="BU111" s="104"/>
      <c r="BV111" s="104"/>
      <c r="BW111" s="104"/>
      <c r="BX111" s="104"/>
      <c r="BY111" s="104"/>
      <c r="BZ111" s="104"/>
      <c r="CA111" s="104"/>
      <c r="CB111" s="104"/>
      <c r="CC111" s="104"/>
      <c r="CD111" s="104"/>
      <c r="CE111" s="104"/>
      <c r="CF111" s="104"/>
      <c r="CG111" s="104"/>
      <c r="CH111" s="104"/>
      <c r="CI111" s="104"/>
      <c r="CJ111" s="104"/>
      <c r="CK111" s="104"/>
      <c r="CL111" s="104"/>
      <c r="CM111" s="104"/>
      <c r="CN111" s="104"/>
      <c r="CO111" s="104"/>
      <c r="CP111" s="104"/>
      <c r="CQ111" s="104"/>
      <c r="CR111" s="104"/>
      <c r="CS111" s="104"/>
      <c r="CT111" s="104"/>
      <c r="CU111" s="104"/>
      <c r="CV111" s="104"/>
      <c r="CW111" s="104"/>
      <c r="CX111" s="104"/>
      <c r="CY111" s="104"/>
      <c r="CZ111" s="104"/>
      <c r="DA111" s="104"/>
      <c r="DB111" s="104"/>
      <c r="DC111" s="104"/>
      <c r="DD111" s="104"/>
      <c r="DE111" s="104"/>
      <c r="DF111" s="104"/>
      <c r="DG111" s="104"/>
      <c r="DH111" s="104"/>
      <c r="DI111" s="104"/>
      <c r="DJ111" s="104"/>
      <c r="DK111" s="104"/>
      <c r="DL111" s="104"/>
      <c r="DM111" s="104"/>
      <c r="DN111" s="104"/>
      <c r="DO111" s="104"/>
      <c r="DP111" s="104"/>
      <c r="DQ111" s="104"/>
      <c r="DR111" s="104"/>
      <c r="DS111" s="104"/>
      <c r="DT111" s="104"/>
      <c r="DU111" s="104"/>
      <c r="DV111" s="104"/>
      <c r="DW111" s="104"/>
      <c r="DX111" s="104"/>
      <c r="DY111" s="104"/>
      <c r="DZ111" s="104"/>
      <c r="EA111" s="104"/>
      <c r="EB111" s="104"/>
      <c r="EC111" s="104"/>
      <c r="ED111" s="104"/>
      <c r="EE111" s="104"/>
      <c r="EF111" s="104"/>
      <c r="EG111" s="104"/>
      <c r="EH111" s="104"/>
      <c r="EI111" s="104"/>
      <c r="EJ111" s="104"/>
      <c r="EK111" s="104"/>
      <c r="EL111" s="104"/>
      <c r="EM111" s="104"/>
      <c r="EN111" s="104"/>
      <c r="EO111" s="104"/>
      <c r="EP111" s="104"/>
      <c r="EQ111" s="104"/>
      <c r="ER111" s="104"/>
      <c r="ES111" s="104"/>
      <c r="ET111" s="104"/>
      <c r="EU111" s="104"/>
      <c r="EV111" s="104"/>
      <c r="EW111" s="104"/>
      <c r="EX111" s="104"/>
      <c r="EY111" s="104"/>
      <c r="EZ111" s="104"/>
      <c r="FA111" s="104"/>
      <c r="FB111" s="104"/>
      <c r="FC111" s="104"/>
      <c r="FD111" s="104"/>
      <c r="FE111" s="104"/>
      <c r="FF111" s="104"/>
      <c r="FG111" s="104"/>
      <c r="FH111" s="104"/>
      <c r="FI111" s="104"/>
      <c r="FJ111" s="104"/>
      <c r="FK111" s="104"/>
      <c r="FL111" s="104"/>
      <c r="FM111" s="104"/>
      <c r="FN111" s="104"/>
      <c r="FO111" s="104"/>
      <c r="FP111" s="104"/>
      <c r="FQ111" s="104"/>
      <c r="FR111" s="104"/>
      <c r="FS111" s="104"/>
      <c r="FT111" s="104"/>
      <c r="FU111" s="104"/>
      <c r="FV111" s="104"/>
      <c r="FW111" s="104"/>
      <c r="FX111" s="104"/>
      <c r="FY111" s="104"/>
      <c r="FZ111" s="104"/>
      <c r="GA111" s="104"/>
      <c r="GB111" s="104"/>
      <c r="GC111" s="104"/>
      <c r="GD111" s="104"/>
      <c r="GE111" s="104"/>
      <c r="GF111" s="104"/>
      <c r="GG111" s="104"/>
      <c r="GH111" s="104"/>
      <c r="GI111" s="104"/>
      <c r="GJ111" s="104"/>
      <c r="GK111" s="104"/>
      <c r="GL111" s="104"/>
      <c r="GM111" s="104"/>
      <c r="GN111" s="104"/>
      <c r="GO111" s="104"/>
      <c r="GP111" s="104"/>
      <c r="GQ111" s="104"/>
      <c r="GR111" s="104"/>
      <c r="GS111" s="104"/>
      <c r="GT111" s="104"/>
      <c r="GU111" s="104"/>
      <c r="GV111" s="104"/>
      <c r="GW111" s="104"/>
      <c r="GX111" s="104"/>
      <c r="GY111" s="104"/>
      <c r="GZ111" s="104"/>
      <c r="HA111" s="104"/>
      <c r="HB111" s="104"/>
      <c r="HC111" s="104"/>
      <c r="HD111" s="104"/>
      <c r="HE111" s="104"/>
      <c r="HF111" s="104"/>
      <c r="HG111" s="104"/>
      <c r="HH111" s="104"/>
      <c r="HI111" s="104"/>
      <c r="HJ111" s="104"/>
      <c r="HK111" s="104"/>
      <c r="HL111" s="104"/>
      <c r="HM111" s="104"/>
      <c r="HN111" s="104"/>
      <c r="HO111" s="104"/>
      <c r="HP111" s="104"/>
      <c r="HQ111" s="104"/>
      <c r="HR111" s="104"/>
      <c r="HS111" s="104"/>
      <c r="HT111" s="104"/>
      <c r="HU111" s="104"/>
      <c r="HV111" s="104"/>
      <c r="HW111" s="104"/>
      <c r="HX111" s="104"/>
      <c r="HY111" s="104"/>
      <c r="HZ111" s="104"/>
      <c r="IA111" s="104"/>
      <c r="IB111" s="104"/>
      <c r="IC111" s="104"/>
      <c r="ID111" s="104"/>
      <c r="IE111" s="104"/>
      <c r="IF111" s="104"/>
      <c r="IG111" s="104"/>
      <c r="IH111" s="104"/>
      <c r="II111" s="104"/>
      <c r="IJ111" s="104"/>
      <c r="IK111" s="104"/>
      <c r="IL111" s="104"/>
      <c r="IM111" s="104"/>
      <c r="IN111" s="104"/>
      <c r="IO111" s="104"/>
      <c r="IP111" s="104"/>
      <c r="IQ111" s="104"/>
      <c r="IR111" s="104"/>
      <c r="IS111" s="104"/>
      <c r="IT111" s="104"/>
      <c r="IU111" s="104"/>
    </row>
    <row r="112" spans="1:255" ht="11.25" customHeight="1" thickBot="1">
      <c r="B112" s="117" t="s">
        <v>42</v>
      </c>
      <c r="C112" s="118"/>
      <c r="D112" s="57"/>
      <c r="E112" s="23"/>
      <c r="F112" s="23"/>
      <c r="G112" s="30"/>
    </row>
    <row r="113" spans="2:7" ht="11.25" customHeight="1">
      <c r="B113" s="50" t="s">
        <v>29</v>
      </c>
      <c r="C113" s="24" t="s">
        <v>43</v>
      </c>
      <c r="D113" s="51" t="s">
        <v>44</v>
      </c>
      <c r="E113" s="23"/>
      <c r="F113" s="23"/>
      <c r="G113" s="30"/>
    </row>
    <row r="114" spans="2:7" ht="11.25" customHeight="1">
      <c r="B114" s="52" t="s">
        <v>45</v>
      </c>
      <c r="C114" s="25">
        <f>+G40</f>
        <v>3405000</v>
      </c>
      <c r="D114" s="53">
        <f>(C114/C120)</f>
        <v>0.38403354581407523</v>
      </c>
      <c r="E114" s="23"/>
      <c r="F114" s="23"/>
      <c r="G114" s="30"/>
    </row>
    <row r="115" spans="2:7" ht="11.25" customHeight="1">
      <c r="B115" s="52" t="s">
        <v>46</v>
      </c>
      <c r="C115" s="26">
        <v>0</v>
      </c>
      <c r="D115" s="53">
        <v>0</v>
      </c>
      <c r="E115" s="23"/>
      <c r="F115" s="23"/>
      <c r="G115" s="30"/>
    </row>
    <row r="116" spans="2:7" ht="11.25" customHeight="1">
      <c r="B116" s="52" t="s">
        <v>47</v>
      </c>
      <c r="C116" s="25">
        <f>+G59</f>
        <v>651776</v>
      </c>
      <c r="D116" s="53">
        <f>(C116/C120)</f>
        <v>7.3510674994571132E-2</v>
      </c>
      <c r="E116" s="23"/>
      <c r="F116" s="23"/>
      <c r="G116" s="30"/>
    </row>
    <row r="117" spans="2:7" ht="11.25" customHeight="1">
      <c r="B117" s="52" t="s">
        <v>23</v>
      </c>
      <c r="C117" s="25">
        <f>+G90</f>
        <v>3872866.8</v>
      </c>
      <c r="D117" s="53">
        <f>(C117/C120)</f>
        <v>0.43680198815553917</v>
      </c>
      <c r="E117" s="23"/>
      <c r="F117" s="23"/>
      <c r="G117" s="30"/>
    </row>
    <row r="118" spans="2:7" ht="11.25" customHeight="1">
      <c r="B118" s="52" t="s">
        <v>48</v>
      </c>
      <c r="C118" s="27">
        <f>+G95</f>
        <v>514560</v>
      </c>
      <c r="D118" s="53">
        <f>(C118/C120)</f>
        <v>5.8034743416766683E-2</v>
      </c>
      <c r="E118" s="29"/>
      <c r="F118" s="29"/>
      <c r="G118" s="30"/>
    </row>
    <row r="119" spans="2:7" ht="11.25" customHeight="1">
      <c r="B119" s="52" t="s">
        <v>49</v>
      </c>
      <c r="C119" s="27">
        <f>+G98</f>
        <v>422210.14000000007</v>
      </c>
      <c r="D119" s="53">
        <f>(C119/C120)</f>
        <v>4.7619047619047623E-2</v>
      </c>
      <c r="E119" s="29"/>
      <c r="F119" s="29"/>
      <c r="G119" s="30"/>
    </row>
    <row r="120" spans="2:7" ht="11.25" customHeight="1" thickBot="1">
      <c r="B120" s="54" t="s">
        <v>50</v>
      </c>
      <c r="C120" s="55">
        <f>SUM(C114:C119)</f>
        <v>8866412.9400000013</v>
      </c>
      <c r="D120" s="56">
        <f>SUM(D114:D119)</f>
        <v>1</v>
      </c>
      <c r="E120" s="29"/>
      <c r="F120" s="29"/>
      <c r="G120" s="30"/>
    </row>
    <row r="121" spans="2:7" ht="11.25" customHeight="1">
      <c r="B121" s="48"/>
      <c r="C121" s="35"/>
      <c r="D121" s="35"/>
      <c r="E121" s="35"/>
      <c r="F121" s="35"/>
      <c r="G121" s="30"/>
    </row>
    <row r="122" spans="2:7" ht="11.25" customHeight="1">
      <c r="B122" s="49"/>
      <c r="C122" s="35"/>
      <c r="D122" s="35"/>
      <c r="E122" s="35"/>
      <c r="F122" s="35"/>
      <c r="G122" s="30"/>
    </row>
    <row r="123" spans="2:7" ht="11.25" customHeight="1" thickBot="1">
      <c r="B123" s="64"/>
      <c r="C123" s="65" t="s">
        <v>159</v>
      </c>
      <c r="D123" s="66"/>
      <c r="E123" s="67"/>
      <c r="F123" s="28"/>
      <c r="G123" s="30"/>
    </row>
    <row r="124" spans="2:7" ht="11.25" customHeight="1">
      <c r="B124" s="68" t="s">
        <v>55</v>
      </c>
      <c r="C124" s="115">
        <v>50000</v>
      </c>
      <c r="D124" s="115">
        <v>60000</v>
      </c>
      <c r="E124" s="116">
        <v>70000</v>
      </c>
      <c r="F124" s="63"/>
      <c r="G124" s="31"/>
    </row>
    <row r="125" spans="2:7" ht="11.25" customHeight="1" thickBot="1">
      <c r="B125" s="54" t="s">
        <v>59</v>
      </c>
      <c r="C125" s="74">
        <f>(G99/C124)</f>
        <v>177.32825880000001</v>
      </c>
      <c r="D125" s="74">
        <f>(G99/D124)</f>
        <v>147.77354900000003</v>
      </c>
      <c r="E125" s="75">
        <f>(G99/E124)</f>
        <v>126.66304200000002</v>
      </c>
      <c r="F125" s="63"/>
      <c r="G125" s="31"/>
    </row>
    <row r="126" spans="2:7" ht="11.25" customHeight="1">
      <c r="B126" s="59" t="s">
        <v>51</v>
      </c>
      <c r="C126" s="32"/>
      <c r="D126" s="32"/>
      <c r="E126" s="32"/>
      <c r="F126" s="32"/>
      <c r="G126" s="32"/>
    </row>
  </sheetData>
  <mergeCells count="9">
    <mergeCell ref="B112:C11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2023-02-07T20:08:35Z</dcterms:modified>
</cp:coreProperties>
</file>