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0490" windowHeight="7050"/>
  </bookViews>
  <sheets>
    <sheet name="TABACO" sheetId="1" r:id="rId1"/>
  </sheets>
  <definedNames>
    <definedName name="_xlnm.Print_Area" localSheetId="0">TABACO!$A$2:$G$112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1" l="1"/>
  <c r="G75" i="1"/>
  <c r="G74" i="1"/>
  <c r="G73" i="1"/>
  <c r="G72" i="1"/>
  <c r="G43" i="1"/>
  <c r="G44" i="1"/>
  <c r="G37" i="1"/>
  <c r="G41" i="1" l="1"/>
  <c r="G56" i="1" l="1"/>
  <c r="G57" i="1"/>
  <c r="G58" i="1"/>
  <c r="G59" i="1"/>
  <c r="G60" i="1"/>
  <c r="G61" i="1"/>
  <c r="G63" i="1"/>
  <c r="G64" i="1"/>
  <c r="G66" i="1"/>
  <c r="G67" i="1"/>
  <c r="G69" i="1"/>
  <c r="G71" i="1"/>
  <c r="G54" i="1"/>
  <c r="G47" i="1"/>
  <c r="G46" i="1"/>
  <c r="G45" i="1"/>
  <c r="G12" i="1" l="1"/>
  <c r="G42" i="1"/>
  <c r="G48" i="1"/>
  <c r="G76" i="1"/>
  <c r="G31" i="1"/>
  <c r="G22" i="1"/>
  <c r="G23" i="1"/>
  <c r="G24" i="1"/>
  <c r="G25" i="1"/>
  <c r="G26" i="1"/>
  <c r="G27" i="1"/>
  <c r="G28" i="1"/>
  <c r="G29" i="1"/>
  <c r="G30" i="1"/>
  <c r="G21" i="1"/>
  <c r="G49" i="1" l="1"/>
  <c r="C102" i="1" s="1"/>
  <c r="G32" i="1"/>
  <c r="C103" i="1"/>
  <c r="C104" i="1"/>
  <c r="G83" i="1" l="1"/>
  <c r="C100" i="1"/>
  <c r="C101" i="1"/>
  <c r="G86" i="1"/>
  <c r="G84" i="1" l="1"/>
  <c r="C105" i="1" s="1"/>
  <c r="G85" i="1" l="1"/>
  <c r="C106" i="1"/>
  <c r="D100" i="1" l="1"/>
  <c r="D111" i="1"/>
  <c r="E111" i="1"/>
  <c r="C111" i="1"/>
  <c r="G87" i="1"/>
  <c r="D105" i="1"/>
  <c r="D103" i="1"/>
  <c r="D104" i="1"/>
  <c r="D102" i="1"/>
  <c r="D106" i="1" l="1"/>
</calcChain>
</file>

<file path=xl/sharedStrings.xml><?xml version="1.0" encoding="utf-8"?>
<sst xmlns="http://schemas.openxmlformats.org/spreadsheetml/2006/main" count="217" uniqueCount="136">
  <si>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</si>
  <si>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</si>
  <si>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</si>
  <si>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</si>
  <si>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</si>
  <si>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</si>
  <si>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</si>
  <si>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</si>
  <si>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</si>
  <si>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</si>
  <si>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</si>
  <si>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</si>
  <si>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</si>
  <si>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</si>
  <si>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</si>
  <si>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</si>
  <si>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</si>
  <si>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</si>
  <si>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</si>
  <si>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</si>
  <si>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</si>
  <si>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</si>
  <si>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</si>
  <si>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</si>
  <si>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</si>
  <si>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</si>
  <si>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</si>
  <si>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</si>
  <si>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</si>
  <si>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</si>
  <si>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</si>
  <si>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</si>
  <si>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</si>
  <si>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</si>
  <si>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</si>
  <si>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</si>
  <si>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</si>
  <si>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</si>
  <si>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</si>
  <si>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</si>
  <si>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</si>
  <si>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</si>
  <si>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</si>
  <si>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</si>
  <si>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</si>
  <si>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</si>
  <si>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</si>
  <si>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</si>
  <si>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</si>
  <si>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</si>
  <si>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</si>
  <si>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</si>
  <si>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</si>
  <si>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</si>
  <si>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</si>
  <si>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</si>
  <si>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</si>
  <si>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</si>
  <si>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</si>
  <si>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</si>
  <si>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Urea</t>
  </si>
  <si>
    <t>INSECTICIDA</t>
  </si>
  <si>
    <t>Aradura</t>
  </si>
  <si>
    <t>Rastraje</t>
  </si>
  <si>
    <t>kg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</si>
  <si>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</si>
  <si>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</si>
  <si>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</si>
  <si>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</si>
  <si>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</si>
  <si>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</si>
  <si>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Oct</t>
  </si>
  <si>
    <t>Todas las comunas</t>
  </si>
  <si>
    <t>TABACO</t>
  </si>
  <si>
    <t>VIRGINIA</t>
  </si>
  <si>
    <t>DE O¨HIGGINS</t>
  </si>
  <si>
    <t>SAN FERNANDO</t>
  </si>
  <si>
    <t>AGROINDUSTRIA</t>
  </si>
  <si>
    <t>FEB. ABRIL</t>
  </si>
  <si>
    <t>HELADAS-SEQUIA</t>
  </si>
  <si>
    <t>Plantacion</t>
  </si>
  <si>
    <t>Aporca</t>
  </si>
  <si>
    <t>Aplicación de Pesticidas</t>
  </si>
  <si>
    <t>Aplicación de Fertilizantes</t>
  </si>
  <si>
    <t>Retaquear</t>
  </si>
  <si>
    <t xml:space="preserve">Riegos </t>
  </si>
  <si>
    <t>Limpia</t>
  </si>
  <si>
    <t>Cosecha (recoleccion v</t>
  </si>
  <si>
    <t>Octubre</t>
  </si>
  <si>
    <t>Noviembre</t>
  </si>
  <si>
    <t>Oct. - Abril</t>
  </si>
  <si>
    <t>Oct. - Febrero</t>
  </si>
  <si>
    <t>Diciembre</t>
  </si>
  <si>
    <t>Dic - Enero</t>
  </si>
  <si>
    <t>Oct -Marzo</t>
  </si>
  <si>
    <t>Feb - Abril</t>
  </si>
  <si>
    <t>Limpias</t>
  </si>
  <si>
    <t>Cultivar</t>
  </si>
  <si>
    <t>Desmoche</t>
  </si>
  <si>
    <t>Tractor y coloso</t>
  </si>
  <si>
    <t>Agosto - Octubre</t>
  </si>
  <si>
    <t>Octubre - Enero</t>
  </si>
  <si>
    <t>Oct.- Diciembre</t>
  </si>
  <si>
    <t>Dic. - Enero</t>
  </si>
  <si>
    <t>Feb.- Abril</t>
  </si>
  <si>
    <t>PLANTAS</t>
  </si>
  <si>
    <t>Plantas</t>
  </si>
  <si>
    <t>FERTILIZANTES</t>
  </si>
  <si>
    <t>Mescla base</t>
  </si>
  <si>
    <t>Mescla 2</t>
  </si>
  <si>
    <t>Sulfato de Potasio</t>
  </si>
  <si>
    <t>Sulfo MG</t>
  </si>
  <si>
    <t>Salitre Potasico</t>
  </si>
  <si>
    <t>HERBICIDAS</t>
  </si>
  <si>
    <t>Comannd</t>
  </si>
  <si>
    <t>Dual Gold</t>
  </si>
  <si>
    <t>Orthene</t>
  </si>
  <si>
    <t>SURFACTANTES</t>
  </si>
  <si>
    <t>LI-700</t>
  </si>
  <si>
    <t>Polietileno Bardones</t>
  </si>
  <si>
    <t>Hilo 2 Hebras (Fardos)</t>
  </si>
  <si>
    <t>Hilo Algodón 12-15</t>
  </si>
  <si>
    <t>Arpillera</t>
  </si>
  <si>
    <t>Gas Secado (Hoerneado)</t>
  </si>
  <si>
    <t>Un</t>
  </si>
  <si>
    <t>Oct- Diciembre</t>
  </si>
  <si>
    <t>Kg</t>
  </si>
  <si>
    <t>Feb.- Mayo</t>
  </si>
  <si>
    <t>Feb.- Junio</t>
  </si>
  <si>
    <t>Prime engeo</t>
  </si>
  <si>
    <t>Jun- Agosto</t>
  </si>
  <si>
    <t>Oct - Noviembre</t>
  </si>
  <si>
    <t>Selección de hojas</t>
  </si>
  <si>
    <t>Carga y descarga de horno</t>
  </si>
  <si>
    <t>ene 2023</t>
  </si>
  <si>
    <t>Melgas/abonar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</si>
</sst>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3">
    <xf numFmtId="0" fontId="0" fillId="0" borderId="0" applyNumberFormat="0" applyFill="0" applyBorder="0" applyProtection="0"/>
    <xf numFmtId="0" fontId="16" fillId="0" borderId="16"/>
    <xf numFmtId="43" fontId="18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2" fillId="6" borderId="16" xfId="0" applyFont="1" applyFill="1" applyBorder="1" applyAlignment="1"/>
    <xf numFmtId="3" fontId="10" fillId="2" borderId="6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7" borderId="27" xfId="0" applyNumberFormat="1" applyFont="1" applyFill="1" applyBorder="1" applyAlignment="1">
      <alignment vertical="center"/>
    </xf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165" fontId="10" fillId="7" borderId="32" xfId="0" applyNumberFormat="1" applyFont="1" applyFill="1" applyBorder="1" applyAlignment="1">
      <alignment vertical="center"/>
    </xf>
    <xf numFmtId="9" fontId="10" fillId="7" borderId="33" xfId="0" applyNumberFormat="1" applyFont="1" applyFill="1" applyBorder="1" applyAlignment="1">
      <alignment vertical="center"/>
    </xf>
    <xf numFmtId="0" fontId="12" fillId="8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6" borderId="16" xfId="0" applyFont="1" applyFill="1" applyBorder="1" applyAlignment="1">
      <alignment vertical="center"/>
    </xf>
    <xf numFmtId="49" fontId="10" fillId="7" borderId="45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 vertical="center"/>
    </xf>
    <xf numFmtId="164" fontId="14" fillId="2" borderId="16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10" fillId="7" borderId="46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2" fillId="7" borderId="28" xfId="0" applyNumberFormat="1" applyFont="1" applyFill="1" applyBorder="1" applyAlignment="1">
      <alignment horizontal="center"/>
    </xf>
    <xf numFmtId="0" fontId="0" fillId="2" borderId="4" xfId="0" applyFill="1" applyBorder="1"/>
    <xf numFmtId="49" fontId="19" fillId="3" borderId="5" xfId="0" applyNumberFormat="1" applyFont="1" applyFill="1" applyBorder="1" applyAlignment="1">
      <alignment vertical="center" wrapText="1"/>
    </xf>
    <xf numFmtId="0" fontId="20" fillId="0" borderId="50" xfId="0" applyFont="1" applyBorder="1" applyAlignment="1">
      <alignment horizontal="right"/>
    </xf>
    <xf numFmtId="0" fontId="3" fillId="2" borderId="7" xfId="0" applyFont="1" applyFill="1" applyBorder="1"/>
    <xf numFmtId="3" fontId="20" fillId="0" borderId="50" xfId="0" applyNumberFormat="1" applyFont="1" applyBorder="1" applyAlignment="1">
      <alignment horizontal="right"/>
    </xf>
    <xf numFmtId="0" fontId="0" fillId="0" borderId="0" xfId="0" applyNumberFormat="1"/>
    <xf numFmtId="0" fontId="0" fillId="0" borderId="0" xfId="0"/>
    <xf numFmtId="0" fontId="20" fillId="0" borderId="50" xfId="0" applyFont="1" applyBorder="1" applyAlignment="1">
      <alignment horizontal="right" vertical="center" wrapText="1"/>
    </xf>
    <xf numFmtId="166" fontId="20" fillId="0" borderId="50" xfId="2" applyNumberFormat="1" applyFont="1" applyFill="1" applyBorder="1" applyAlignment="1">
      <alignment horizontal="right"/>
    </xf>
    <xf numFmtId="49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 horizontal="right" wrapText="1"/>
    </xf>
    <xf numFmtId="49" fontId="19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5" fillId="3" borderId="53" xfId="0" applyNumberFormat="1" applyFont="1" applyFill="1" applyBorder="1" applyAlignment="1">
      <alignment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vertical="center"/>
    </xf>
    <xf numFmtId="3" fontId="5" fillId="3" borderId="5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64" fontId="1" fillId="9" borderId="54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5" fillId="8" borderId="47" xfId="0" applyNumberFormat="1" applyFont="1" applyFill="1" applyBorder="1" applyAlignment="1">
      <alignment horizontal="center" vertical="center"/>
    </xf>
    <xf numFmtId="49" fontId="15" fillId="8" borderId="48" xfId="0" applyNumberFormat="1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49" fontId="15" fillId="8" borderId="34" xfId="0" applyNumberFormat="1" applyFont="1" applyFill="1" applyBorder="1" applyAlignment="1">
      <alignment vertical="center"/>
    </xf>
    <xf numFmtId="0" fontId="10" fillId="8" borderId="35" xfId="0" applyFont="1" applyFill="1" applyBorder="1" applyAlignment="1">
      <alignment vertical="center"/>
    </xf>
    <xf numFmtId="49" fontId="3" fillId="2" borderId="51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  <xf numFmtId="0" fontId="3" fillId="0" borderId="55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2"/>
  <sheetViews>
    <sheetView showGridLines="0" tabSelected="1" topLeftCell="B1" zoomScale="120" zoomScaleNormal="120" workbookViewId="0">
      <selection activeCell="C10" sqref="C10"/>
    </sheetView>
  </sheetViews>
  <sheetFormatPr baseColWidth="10" defaultColWidth="10.85546875" defaultRowHeight="11.25" customHeight="1" x14ac:dyDescent="0.25"/>
  <cols>
    <col min="1" max="1" width="9.8554687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67" customWidth="1"/>
    <col min="8" max="254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60"/>
    </row>
    <row r="2" spans="1:255" ht="15" customHeight="1" x14ac:dyDescent="0.25">
      <c r="A2" s="2"/>
      <c r="B2" s="2"/>
      <c r="C2" s="2"/>
      <c r="D2" s="2"/>
      <c r="E2" s="2"/>
      <c r="F2" s="2"/>
      <c r="G2" s="60"/>
    </row>
    <row r="3" spans="1:255" ht="15" customHeight="1" x14ac:dyDescent="0.25">
      <c r="A3" s="2"/>
      <c r="B3" s="2"/>
      <c r="C3" s="2"/>
      <c r="D3" s="2"/>
      <c r="E3" s="2"/>
      <c r="F3" s="2"/>
      <c r="G3" s="60"/>
    </row>
    <row r="4" spans="1:255" ht="15" customHeight="1" x14ac:dyDescent="0.25">
      <c r="A4" s="2"/>
      <c r="B4" s="2"/>
      <c r="C4" s="2"/>
      <c r="D4" s="2"/>
      <c r="E4" s="2"/>
      <c r="F4" s="2"/>
      <c r="G4" s="60"/>
    </row>
    <row r="5" spans="1:255" ht="15" customHeight="1" x14ac:dyDescent="0.25">
      <c r="A5" s="2"/>
      <c r="B5" s="2"/>
      <c r="C5" s="2"/>
      <c r="D5" s="2"/>
      <c r="E5" s="2"/>
      <c r="F5" s="2"/>
      <c r="G5" s="60"/>
    </row>
    <row r="6" spans="1:255" ht="15" customHeight="1" x14ac:dyDescent="0.25">
      <c r="A6" s="2"/>
      <c r="B6" s="2"/>
      <c r="C6" s="2"/>
      <c r="D6" s="2"/>
      <c r="E6" s="2"/>
      <c r="F6" s="2"/>
      <c r="G6" s="60"/>
    </row>
    <row r="7" spans="1:255" ht="15" customHeight="1" x14ac:dyDescent="0.25">
      <c r="A7" s="2"/>
      <c r="B7" s="2"/>
      <c r="C7" s="2"/>
      <c r="D7" s="2"/>
      <c r="E7" s="2"/>
      <c r="F7" s="2"/>
      <c r="G7" s="60"/>
    </row>
    <row r="8" spans="1:255" ht="15" customHeight="1" x14ac:dyDescent="0.25">
      <c r="A8" s="2"/>
      <c r="B8" s="3"/>
      <c r="C8" s="4"/>
      <c r="D8" s="2"/>
      <c r="E8" s="4"/>
      <c r="F8" s="4"/>
      <c r="G8" s="61"/>
    </row>
    <row r="9" spans="1:255" s="77" customFormat="1" ht="15" x14ac:dyDescent="0.25">
      <c r="A9" s="71"/>
      <c r="B9" s="72" t="s">
        <v>0</v>
      </c>
      <c r="C9" s="73" t="s">
        <v>73</v>
      </c>
      <c r="D9" s="74"/>
      <c r="E9" s="112" t="s">
        <v>66</v>
      </c>
      <c r="F9" s="113"/>
      <c r="G9" s="75">
        <v>3900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1"/>
      <c r="B10" s="6" t="s">
        <v>1</v>
      </c>
      <c r="C10" s="78" t="s">
        <v>74</v>
      </c>
      <c r="D10" s="74"/>
      <c r="E10" s="114" t="s">
        <v>2</v>
      </c>
      <c r="F10" s="115"/>
      <c r="G10" s="79" t="s">
        <v>130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1"/>
      <c r="B11" s="6" t="s">
        <v>3</v>
      </c>
      <c r="C11" s="73" t="s">
        <v>58</v>
      </c>
      <c r="D11" s="74"/>
      <c r="E11" s="114" t="s">
        <v>67</v>
      </c>
      <c r="F11" s="115"/>
      <c r="G11" s="75">
        <v>2900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1"/>
      <c r="B12" s="6" t="s">
        <v>4</v>
      </c>
      <c r="C12" s="73" t="s">
        <v>75</v>
      </c>
      <c r="D12" s="74"/>
      <c r="E12" s="125" t="s">
        <v>5</v>
      </c>
      <c r="F12" s="126"/>
      <c r="G12" s="75">
        <f>G9*G11</f>
        <v>11310000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x14ac:dyDescent="0.25">
      <c r="A13" s="71"/>
      <c r="B13" s="6" t="s">
        <v>6</v>
      </c>
      <c r="C13" s="73" t="s">
        <v>76</v>
      </c>
      <c r="D13" s="74"/>
      <c r="E13" s="114" t="s">
        <v>7</v>
      </c>
      <c r="F13" s="115"/>
      <c r="G13" s="73" t="s">
        <v>77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1"/>
      <c r="B14" s="6" t="s">
        <v>8</v>
      </c>
      <c r="C14" s="73" t="s">
        <v>72</v>
      </c>
      <c r="D14" s="74"/>
      <c r="E14" s="114" t="s">
        <v>9</v>
      </c>
      <c r="F14" s="115"/>
      <c r="G14" s="79" t="s">
        <v>78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1"/>
      <c r="B15" s="6" t="s">
        <v>10</v>
      </c>
      <c r="C15" s="80" t="s">
        <v>134</v>
      </c>
      <c r="D15" s="74"/>
      <c r="E15" s="116" t="s">
        <v>11</v>
      </c>
      <c r="F15" s="117"/>
      <c r="G15" s="81" t="s">
        <v>79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"/>
      <c r="C16" s="8"/>
      <c r="D16" s="9"/>
      <c r="E16" s="10"/>
      <c r="F16" s="10"/>
      <c r="G16" s="62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5" ht="12" customHeight="1" x14ac:dyDescent="0.25">
      <c r="A17" s="11"/>
      <c r="B17" s="118" t="s">
        <v>12</v>
      </c>
      <c r="C17" s="119"/>
      <c r="D17" s="119"/>
      <c r="E17" s="119"/>
      <c r="F17" s="119"/>
      <c r="G17" s="11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5" ht="12" customHeight="1" x14ac:dyDescent="0.25">
      <c r="A18" s="2"/>
      <c r="B18" s="12"/>
      <c r="C18" s="13"/>
      <c r="D18" s="13"/>
      <c r="E18" s="13"/>
      <c r="F18" s="14"/>
      <c r="G18" s="63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5" ht="12" customHeight="1" x14ac:dyDescent="0.25">
      <c r="A19" s="5"/>
      <c r="B19" s="82" t="s">
        <v>13</v>
      </c>
      <c r="C19" s="83"/>
      <c r="D19" s="84"/>
      <c r="E19" s="84"/>
      <c r="F19" s="85"/>
      <c r="G19" s="86"/>
      <c r="IU19" s="1"/>
    </row>
    <row r="20" spans="1:255" ht="24" customHeight="1" x14ac:dyDescent="0.25">
      <c r="A20" s="5"/>
      <c r="B20" s="87" t="s">
        <v>14</v>
      </c>
      <c r="C20" s="88" t="s">
        <v>15</v>
      </c>
      <c r="D20" s="88" t="s">
        <v>16</v>
      </c>
      <c r="E20" s="87" t="s">
        <v>17</v>
      </c>
      <c r="F20" s="88" t="s">
        <v>18</v>
      </c>
      <c r="G20" s="87" t="s">
        <v>19</v>
      </c>
      <c r="IU20" s="1"/>
    </row>
    <row r="21" spans="1:255" s="95" customFormat="1" ht="12" customHeight="1" x14ac:dyDescent="0.25">
      <c r="A21" s="89"/>
      <c r="B21" s="90" t="s">
        <v>80</v>
      </c>
      <c r="C21" s="91" t="s">
        <v>20</v>
      </c>
      <c r="D21" s="91">
        <v>8</v>
      </c>
      <c r="E21" s="91" t="s">
        <v>88</v>
      </c>
      <c r="F21" s="92">
        <v>30000</v>
      </c>
      <c r="G21" s="93">
        <f>D21*F21</f>
        <v>240000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</row>
    <row r="22" spans="1:255" s="95" customFormat="1" ht="12" customHeight="1" x14ac:dyDescent="0.25">
      <c r="A22" s="89"/>
      <c r="B22" s="90" t="s">
        <v>81</v>
      </c>
      <c r="C22" s="91" t="s">
        <v>20</v>
      </c>
      <c r="D22" s="91">
        <v>1</v>
      </c>
      <c r="E22" s="91" t="s">
        <v>89</v>
      </c>
      <c r="F22" s="92">
        <v>50000</v>
      </c>
      <c r="G22" s="93">
        <f t="shared" ref="G22:G31" si="0">D22*F22</f>
        <v>50000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</row>
    <row r="23" spans="1:255" s="95" customFormat="1" ht="12" customHeight="1" x14ac:dyDescent="0.25">
      <c r="A23" s="89"/>
      <c r="B23" s="90" t="s">
        <v>82</v>
      </c>
      <c r="C23" s="91" t="s">
        <v>20</v>
      </c>
      <c r="D23" s="91">
        <v>11</v>
      </c>
      <c r="E23" s="91" t="s">
        <v>90</v>
      </c>
      <c r="F23" s="92">
        <v>30000</v>
      </c>
      <c r="G23" s="93">
        <f t="shared" si="0"/>
        <v>330000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</row>
    <row r="24" spans="1:255" s="95" customFormat="1" ht="12" customHeight="1" x14ac:dyDescent="0.25">
      <c r="A24" s="89"/>
      <c r="B24" s="90" t="s">
        <v>83</v>
      </c>
      <c r="C24" s="91" t="s">
        <v>20</v>
      </c>
      <c r="D24" s="91">
        <v>6</v>
      </c>
      <c r="E24" s="91" t="s">
        <v>91</v>
      </c>
      <c r="F24" s="92">
        <v>25000</v>
      </c>
      <c r="G24" s="93">
        <f t="shared" si="0"/>
        <v>150000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</row>
    <row r="25" spans="1:255" s="95" customFormat="1" ht="12" customHeight="1" x14ac:dyDescent="0.25">
      <c r="A25" s="89"/>
      <c r="B25" s="90" t="s">
        <v>98</v>
      </c>
      <c r="C25" s="91" t="s">
        <v>20</v>
      </c>
      <c r="D25" s="91">
        <v>12</v>
      </c>
      <c r="E25" s="91" t="s">
        <v>93</v>
      </c>
      <c r="F25" s="92">
        <v>25000</v>
      </c>
      <c r="G25" s="93">
        <f t="shared" si="0"/>
        <v>300000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</row>
    <row r="26" spans="1:255" s="95" customFormat="1" ht="12" customHeight="1" x14ac:dyDescent="0.25">
      <c r="A26" s="89"/>
      <c r="B26" s="90" t="s">
        <v>84</v>
      </c>
      <c r="C26" s="91" t="s">
        <v>20</v>
      </c>
      <c r="D26" s="91">
        <v>2</v>
      </c>
      <c r="E26" s="91" t="s">
        <v>92</v>
      </c>
      <c r="F26" s="92">
        <v>30000</v>
      </c>
      <c r="G26" s="93">
        <f t="shared" si="0"/>
        <v>60000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</row>
    <row r="27" spans="1:255" s="95" customFormat="1" ht="12" customHeight="1" x14ac:dyDescent="0.25">
      <c r="A27" s="89"/>
      <c r="B27" s="90" t="s">
        <v>85</v>
      </c>
      <c r="C27" s="91" t="s">
        <v>20</v>
      </c>
      <c r="D27" s="91">
        <v>10</v>
      </c>
      <c r="E27" s="91" t="s">
        <v>94</v>
      </c>
      <c r="F27" s="92">
        <v>30000</v>
      </c>
      <c r="G27" s="93">
        <f t="shared" si="0"/>
        <v>300000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</row>
    <row r="28" spans="1:255" s="95" customFormat="1" ht="12" customHeight="1" x14ac:dyDescent="0.25">
      <c r="A28" s="89"/>
      <c r="B28" s="90" t="s">
        <v>86</v>
      </c>
      <c r="C28" s="91" t="s">
        <v>20</v>
      </c>
      <c r="D28" s="91">
        <v>12</v>
      </c>
      <c r="E28" s="91" t="s">
        <v>131</v>
      </c>
      <c r="F28" s="92">
        <v>30000</v>
      </c>
      <c r="G28" s="93">
        <f t="shared" si="0"/>
        <v>360000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</row>
    <row r="29" spans="1:255" s="95" customFormat="1" ht="12" customHeight="1" x14ac:dyDescent="0.25">
      <c r="A29" s="89"/>
      <c r="B29" s="90" t="s">
        <v>87</v>
      </c>
      <c r="C29" s="91" t="s">
        <v>20</v>
      </c>
      <c r="D29" s="91">
        <v>35</v>
      </c>
      <c r="E29" s="91" t="s">
        <v>95</v>
      </c>
      <c r="F29" s="92">
        <v>30000</v>
      </c>
      <c r="G29" s="93">
        <f t="shared" si="0"/>
        <v>1050000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</row>
    <row r="30" spans="1:255" s="95" customFormat="1" ht="12" customHeight="1" x14ac:dyDescent="0.25">
      <c r="A30" s="89"/>
      <c r="B30" s="90" t="s">
        <v>133</v>
      </c>
      <c r="C30" s="91" t="s">
        <v>20</v>
      </c>
      <c r="D30" s="91">
        <v>8</v>
      </c>
      <c r="E30" s="91" t="s">
        <v>95</v>
      </c>
      <c r="F30" s="92">
        <v>30000</v>
      </c>
      <c r="G30" s="93">
        <f t="shared" si="0"/>
        <v>240000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</row>
    <row r="31" spans="1:255" s="95" customFormat="1" ht="12" customHeight="1" x14ac:dyDescent="0.25">
      <c r="A31" s="89"/>
      <c r="B31" s="90" t="s">
        <v>132</v>
      </c>
      <c r="C31" s="91" t="s">
        <v>20</v>
      </c>
      <c r="D31" s="91">
        <v>40</v>
      </c>
      <c r="E31" s="91" t="s">
        <v>95</v>
      </c>
      <c r="F31" s="92">
        <v>30000</v>
      </c>
      <c r="G31" s="93">
        <f t="shared" si="0"/>
        <v>1200000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</row>
    <row r="32" spans="1:255" ht="11.25" customHeight="1" x14ac:dyDescent="0.25">
      <c r="B32" s="96" t="s">
        <v>21</v>
      </c>
      <c r="C32" s="97"/>
      <c r="D32" s="97"/>
      <c r="E32" s="97"/>
      <c r="F32" s="98"/>
      <c r="G32" s="99">
        <f>SUM(G21:G31)</f>
        <v>4280000</v>
      </c>
      <c r="IU32" s="1"/>
    </row>
    <row r="33" spans="1:255" ht="15.75" customHeight="1" x14ac:dyDescent="0.25">
      <c r="A33" s="5"/>
      <c r="B33" s="100"/>
      <c r="C33" s="15"/>
      <c r="D33" s="15"/>
      <c r="E33" s="15"/>
      <c r="F33" s="16"/>
      <c r="G33" s="16"/>
      <c r="K33" s="59"/>
      <c r="IU33" s="1"/>
    </row>
    <row r="34" spans="1:255" ht="12" customHeight="1" x14ac:dyDescent="0.25">
      <c r="A34" s="5"/>
      <c r="B34" s="82" t="s">
        <v>22</v>
      </c>
      <c r="C34" s="83"/>
      <c r="D34" s="84"/>
      <c r="E34" s="84"/>
      <c r="F34" s="85"/>
      <c r="G34" s="86"/>
      <c r="IU34" s="1"/>
    </row>
    <row r="35" spans="1:255" ht="24" customHeight="1" x14ac:dyDescent="0.25">
      <c r="A35" s="5"/>
      <c r="B35" s="87" t="s">
        <v>14</v>
      </c>
      <c r="C35" s="88" t="s">
        <v>15</v>
      </c>
      <c r="D35" s="88" t="s">
        <v>16</v>
      </c>
      <c r="E35" s="87" t="s">
        <v>59</v>
      </c>
      <c r="F35" s="88" t="s">
        <v>18</v>
      </c>
      <c r="G35" s="87" t="s">
        <v>19</v>
      </c>
      <c r="IU35" s="1"/>
    </row>
    <row r="36" spans="1:255" s="77" customFormat="1" ht="12" customHeight="1" x14ac:dyDescent="0.25">
      <c r="A36" s="71"/>
      <c r="B36" s="101"/>
      <c r="C36" s="102" t="s">
        <v>59</v>
      </c>
      <c r="D36" s="102" t="s">
        <v>59</v>
      </c>
      <c r="E36" s="102" t="s">
        <v>59</v>
      </c>
      <c r="F36" s="103" t="s">
        <v>59</v>
      </c>
      <c r="G36" s="104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ht="12" customHeight="1" x14ac:dyDescent="0.25">
      <c r="A37" s="24"/>
      <c r="B37" s="105" t="s">
        <v>23</v>
      </c>
      <c r="C37" s="106"/>
      <c r="D37" s="106"/>
      <c r="E37" s="106"/>
      <c r="F37" s="107"/>
      <c r="G37" s="108">
        <f>+G36</f>
        <v>0</v>
      </c>
      <c r="IU37" s="1"/>
    </row>
    <row r="38" spans="1:255" ht="12" customHeight="1" x14ac:dyDescent="0.25">
      <c r="A38" s="24"/>
      <c r="B38" s="100"/>
      <c r="C38" s="15"/>
      <c r="D38" s="15"/>
      <c r="E38" s="15"/>
      <c r="F38" s="16"/>
      <c r="G38" s="16"/>
      <c r="IU38" s="1"/>
    </row>
    <row r="39" spans="1:255" ht="12" customHeight="1" x14ac:dyDescent="0.25">
      <c r="A39" s="5"/>
      <c r="B39" s="82" t="s">
        <v>24</v>
      </c>
      <c r="C39" s="83"/>
      <c r="D39" s="84"/>
      <c r="E39" s="84"/>
      <c r="F39" s="85"/>
      <c r="G39" s="86"/>
      <c r="IU39" s="1"/>
    </row>
    <row r="40" spans="1:255" ht="24" customHeight="1" x14ac:dyDescent="0.25">
      <c r="A40" s="5"/>
      <c r="B40" s="87" t="s">
        <v>14</v>
      </c>
      <c r="C40" s="88" t="s">
        <v>15</v>
      </c>
      <c r="D40" s="88" t="s">
        <v>16</v>
      </c>
      <c r="E40" s="87" t="s">
        <v>17</v>
      </c>
      <c r="F40" s="88" t="s">
        <v>18</v>
      </c>
      <c r="G40" s="87" t="s">
        <v>19</v>
      </c>
      <c r="IU40" s="1"/>
    </row>
    <row r="41" spans="1:255" s="95" customFormat="1" ht="12" customHeight="1" x14ac:dyDescent="0.25">
      <c r="A41" s="89"/>
      <c r="B41" s="90" t="s">
        <v>62</v>
      </c>
      <c r="C41" s="91" t="s">
        <v>25</v>
      </c>
      <c r="D41" s="91">
        <v>1</v>
      </c>
      <c r="E41" s="91" t="s">
        <v>100</v>
      </c>
      <c r="F41" s="92">
        <v>100000</v>
      </c>
      <c r="G41" s="93">
        <f>D41*F41</f>
        <v>100000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</row>
    <row r="42" spans="1:255" s="95" customFormat="1" ht="12" customHeight="1" x14ac:dyDescent="0.25">
      <c r="A42" s="89"/>
      <c r="B42" s="90" t="s">
        <v>63</v>
      </c>
      <c r="C42" s="91" t="s">
        <v>25</v>
      </c>
      <c r="D42" s="91">
        <v>2</v>
      </c>
      <c r="E42" s="91" t="s">
        <v>100</v>
      </c>
      <c r="F42" s="92">
        <v>45000</v>
      </c>
      <c r="G42" s="93">
        <f t="shared" ref="G42:G48" si="1">D42*F42</f>
        <v>90000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</row>
    <row r="43" spans="1:255" s="95" customFormat="1" ht="12" customHeight="1" x14ac:dyDescent="0.25">
      <c r="A43" s="89"/>
      <c r="B43" s="90" t="s">
        <v>135</v>
      </c>
      <c r="C43" s="91" t="s">
        <v>25</v>
      </c>
      <c r="D43" s="91">
        <v>1</v>
      </c>
      <c r="E43" s="91" t="s">
        <v>100</v>
      </c>
      <c r="F43" s="92">
        <v>50000</v>
      </c>
      <c r="G43" s="93">
        <f t="shared" si="1"/>
        <v>50000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</row>
    <row r="44" spans="1:255" s="95" customFormat="1" ht="12" customHeight="1" x14ac:dyDescent="0.25">
      <c r="A44" s="89"/>
      <c r="B44" s="90" t="s">
        <v>80</v>
      </c>
      <c r="C44" s="91" t="s">
        <v>25</v>
      </c>
      <c r="D44" s="91">
        <v>1</v>
      </c>
      <c r="E44" s="91" t="s">
        <v>88</v>
      </c>
      <c r="F44" s="92">
        <v>60000</v>
      </c>
      <c r="G44" s="93">
        <f t="shared" si="1"/>
        <v>60000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</row>
    <row r="45" spans="1:255" s="95" customFormat="1" ht="12" customHeight="1" x14ac:dyDescent="0.25">
      <c r="A45" s="89"/>
      <c r="B45" s="90" t="s">
        <v>96</v>
      </c>
      <c r="C45" s="91" t="s">
        <v>25</v>
      </c>
      <c r="D45" s="91">
        <v>2</v>
      </c>
      <c r="E45" s="91" t="s">
        <v>101</v>
      </c>
      <c r="F45" s="92">
        <v>60000</v>
      </c>
      <c r="G45" s="93">
        <f t="shared" si="1"/>
        <v>120000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</row>
    <row r="46" spans="1:255" s="95" customFormat="1" ht="12" customHeight="1" x14ac:dyDescent="0.25">
      <c r="A46" s="89"/>
      <c r="B46" s="90" t="s">
        <v>97</v>
      </c>
      <c r="C46" s="91" t="s">
        <v>25</v>
      </c>
      <c r="D46" s="91">
        <v>0.6</v>
      </c>
      <c r="E46" s="91" t="s">
        <v>102</v>
      </c>
      <c r="F46" s="92">
        <v>70000</v>
      </c>
      <c r="G46" s="93">
        <f t="shared" si="1"/>
        <v>42000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</row>
    <row r="47" spans="1:255" s="95" customFormat="1" ht="12" customHeight="1" x14ac:dyDescent="0.25">
      <c r="A47" s="89"/>
      <c r="B47" s="90" t="s">
        <v>98</v>
      </c>
      <c r="C47" s="91" t="s">
        <v>25</v>
      </c>
      <c r="D47" s="91">
        <v>1</v>
      </c>
      <c r="E47" s="91" t="s">
        <v>103</v>
      </c>
      <c r="F47" s="92">
        <v>60000</v>
      </c>
      <c r="G47" s="93">
        <f t="shared" si="1"/>
        <v>60000</v>
      </c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</row>
    <row r="48" spans="1:255" s="95" customFormat="1" ht="12" customHeight="1" x14ac:dyDescent="0.25">
      <c r="A48" s="89"/>
      <c r="B48" s="90" t="s">
        <v>99</v>
      </c>
      <c r="C48" s="91" t="s">
        <v>25</v>
      </c>
      <c r="D48" s="91">
        <v>3</v>
      </c>
      <c r="E48" s="91" t="s">
        <v>104</v>
      </c>
      <c r="F48" s="92">
        <v>70000</v>
      </c>
      <c r="G48" s="93">
        <f t="shared" si="1"/>
        <v>210000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</row>
    <row r="49" spans="1:255" ht="12" customHeight="1" x14ac:dyDescent="0.25">
      <c r="A49" s="24"/>
      <c r="B49" s="105" t="s">
        <v>26</v>
      </c>
      <c r="C49" s="106"/>
      <c r="D49" s="106"/>
      <c r="E49" s="106"/>
      <c r="F49" s="107"/>
      <c r="G49" s="108">
        <f>SUM(G41:G48)</f>
        <v>732000</v>
      </c>
      <c r="IU49" s="1"/>
    </row>
    <row r="50" spans="1:255" ht="12" customHeight="1" x14ac:dyDescent="0.25">
      <c r="A50" s="24"/>
      <c r="B50" s="100"/>
      <c r="C50" s="15"/>
      <c r="D50" s="15"/>
      <c r="E50" s="15"/>
      <c r="F50" s="16"/>
      <c r="G50" s="16"/>
      <c r="IU50" s="1"/>
    </row>
    <row r="51" spans="1:255" ht="12" customHeight="1" x14ac:dyDescent="0.25">
      <c r="A51" s="5"/>
      <c r="B51" s="82" t="s">
        <v>27</v>
      </c>
      <c r="C51" s="83"/>
      <c r="D51" s="84"/>
      <c r="E51" s="84"/>
      <c r="F51" s="85"/>
      <c r="G51" s="86"/>
      <c r="IU51" s="1"/>
    </row>
    <row r="52" spans="1:255" ht="24" customHeight="1" x14ac:dyDescent="0.25">
      <c r="A52" s="5"/>
      <c r="B52" s="87" t="s">
        <v>28</v>
      </c>
      <c r="C52" s="88" t="s">
        <v>29</v>
      </c>
      <c r="D52" s="88" t="s">
        <v>30</v>
      </c>
      <c r="E52" s="87" t="s">
        <v>17</v>
      </c>
      <c r="F52" s="88" t="s">
        <v>18</v>
      </c>
      <c r="G52" s="87" t="s">
        <v>19</v>
      </c>
      <c r="IU52" s="1"/>
    </row>
    <row r="53" spans="1:255" s="95" customFormat="1" ht="12" customHeight="1" x14ac:dyDescent="0.25">
      <c r="A53" s="89"/>
      <c r="B53" s="109" t="s">
        <v>105</v>
      </c>
      <c r="C53" s="91"/>
      <c r="D53" s="91"/>
      <c r="E53" s="91"/>
      <c r="F53" s="92"/>
      <c r="G53" s="93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</row>
    <row r="54" spans="1:255" s="95" customFormat="1" ht="12" customHeight="1" x14ac:dyDescent="0.25">
      <c r="A54" s="89"/>
      <c r="B54" s="90" t="s">
        <v>106</v>
      </c>
      <c r="C54" s="91" t="s">
        <v>124</v>
      </c>
      <c r="D54" s="91">
        <v>12600</v>
      </c>
      <c r="E54" s="91" t="s">
        <v>71</v>
      </c>
      <c r="F54" s="92">
        <v>30</v>
      </c>
      <c r="G54" s="93">
        <f>D54*F54</f>
        <v>378000</v>
      </c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</row>
    <row r="55" spans="1:255" s="95" customFormat="1" ht="12" customHeight="1" x14ac:dyDescent="0.25">
      <c r="A55" s="89"/>
      <c r="B55" s="109" t="s">
        <v>107</v>
      </c>
      <c r="C55" s="91"/>
      <c r="D55" s="91"/>
      <c r="E55" s="91"/>
      <c r="F55" s="92"/>
      <c r="G55" s="93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</row>
    <row r="56" spans="1:255" s="95" customFormat="1" ht="12" customHeight="1" x14ac:dyDescent="0.25">
      <c r="A56" s="89"/>
      <c r="B56" s="90" t="s">
        <v>108</v>
      </c>
      <c r="C56" s="91" t="s">
        <v>64</v>
      </c>
      <c r="D56" s="91">
        <v>400</v>
      </c>
      <c r="E56" s="91" t="s">
        <v>71</v>
      </c>
      <c r="F56" s="92">
        <v>1270</v>
      </c>
      <c r="G56" s="93">
        <f t="shared" ref="G55:G75" si="2">D56*F56</f>
        <v>508000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</row>
    <row r="57" spans="1:255" s="95" customFormat="1" ht="12" customHeight="1" x14ac:dyDescent="0.25">
      <c r="A57" s="89"/>
      <c r="B57" s="90" t="s">
        <v>109</v>
      </c>
      <c r="C57" s="91" t="s">
        <v>64</v>
      </c>
      <c r="D57" s="91">
        <v>150</v>
      </c>
      <c r="E57" s="91" t="s">
        <v>71</v>
      </c>
      <c r="F57" s="92">
        <v>1310</v>
      </c>
      <c r="G57" s="93">
        <f t="shared" si="2"/>
        <v>196500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</row>
    <row r="58" spans="1:255" s="95" customFormat="1" ht="12" customHeight="1" x14ac:dyDescent="0.25">
      <c r="A58" s="89"/>
      <c r="B58" s="90" t="s">
        <v>60</v>
      </c>
      <c r="C58" s="91" t="s">
        <v>64</v>
      </c>
      <c r="D58" s="91">
        <v>200</v>
      </c>
      <c r="E58" s="91" t="s">
        <v>71</v>
      </c>
      <c r="F58" s="92">
        <v>1250</v>
      </c>
      <c r="G58" s="93">
        <f t="shared" si="2"/>
        <v>250000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</row>
    <row r="59" spans="1:255" s="95" customFormat="1" ht="12" customHeight="1" x14ac:dyDescent="0.25">
      <c r="A59" s="89"/>
      <c r="B59" s="90" t="s">
        <v>110</v>
      </c>
      <c r="C59" s="91" t="s">
        <v>64</v>
      </c>
      <c r="D59" s="91">
        <v>150</v>
      </c>
      <c r="E59" s="91" t="s">
        <v>71</v>
      </c>
      <c r="F59" s="92">
        <v>2618</v>
      </c>
      <c r="G59" s="93">
        <f t="shared" si="2"/>
        <v>392700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</row>
    <row r="60" spans="1:255" s="95" customFormat="1" ht="12" customHeight="1" x14ac:dyDescent="0.25">
      <c r="A60" s="89"/>
      <c r="B60" s="90" t="s">
        <v>111</v>
      </c>
      <c r="C60" s="91" t="s">
        <v>64</v>
      </c>
      <c r="D60" s="91">
        <v>100</v>
      </c>
      <c r="E60" s="91" t="s">
        <v>71</v>
      </c>
      <c r="F60" s="92">
        <v>722</v>
      </c>
      <c r="G60" s="93">
        <f t="shared" si="2"/>
        <v>72200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</row>
    <row r="61" spans="1:255" s="95" customFormat="1" ht="12" customHeight="1" x14ac:dyDescent="0.25">
      <c r="A61" s="89"/>
      <c r="B61" s="90" t="s">
        <v>112</v>
      </c>
      <c r="C61" s="91" t="s">
        <v>64</v>
      </c>
      <c r="D61" s="91">
        <v>200</v>
      </c>
      <c r="E61" s="91" t="s">
        <v>71</v>
      </c>
      <c r="F61" s="92">
        <v>1600</v>
      </c>
      <c r="G61" s="93">
        <f t="shared" si="2"/>
        <v>320000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</row>
    <row r="62" spans="1:255" s="95" customFormat="1" ht="12" customHeight="1" x14ac:dyDescent="0.25">
      <c r="A62" s="89"/>
      <c r="B62" s="109" t="s">
        <v>113</v>
      </c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</row>
    <row r="63" spans="1:255" s="95" customFormat="1" ht="12" customHeight="1" x14ac:dyDescent="0.25">
      <c r="A63" s="89"/>
      <c r="B63" s="90" t="s">
        <v>114</v>
      </c>
      <c r="C63" s="91" t="s">
        <v>65</v>
      </c>
      <c r="D63" s="91">
        <v>0.5</v>
      </c>
      <c r="E63" s="91" t="s">
        <v>125</v>
      </c>
      <c r="F63" s="92">
        <v>72000</v>
      </c>
      <c r="G63" s="93">
        <f t="shared" si="2"/>
        <v>36000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</row>
    <row r="64" spans="1:255" s="95" customFormat="1" ht="12" customHeight="1" x14ac:dyDescent="0.25">
      <c r="A64" s="89"/>
      <c r="B64" s="90" t="s">
        <v>115</v>
      </c>
      <c r="C64" s="91" t="s">
        <v>65</v>
      </c>
      <c r="D64" s="91">
        <v>2</v>
      </c>
      <c r="E64" s="91" t="s">
        <v>125</v>
      </c>
      <c r="F64" s="92">
        <v>45780</v>
      </c>
      <c r="G64" s="93">
        <f t="shared" si="2"/>
        <v>91560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</row>
    <row r="65" spans="1:255" s="95" customFormat="1" ht="12" customHeight="1" x14ac:dyDescent="0.25">
      <c r="A65" s="89"/>
      <c r="B65" s="109" t="s">
        <v>61</v>
      </c>
      <c r="C65" s="91"/>
      <c r="D65" s="91"/>
      <c r="E65" s="91"/>
      <c r="F65" s="92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</row>
    <row r="66" spans="1:255" s="95" customFormat="1" ht="12" customHeight="1" x14ac:dyDescent="0.25">
      <c r="A66" s="89"/>
      <c r="B66" s="90" t="s">
        <v>116</v>
      </c>
      <c r="C66" s="91" t="s">
        <v>64</v>
      </c>
      <c r="D66" s="91">
        <v>2</v>
      </c>
      <c r="E66" s="91" t="s">
        <v>102</v>
      </c>
      <c r="F66" s="92">
        <v>29480</v>
      </c>
      <c r="G66" s="93">
        <f t="shared" si="2"/>
        <v>58960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</row>
    <row r="67" spans="1:255" s="95" customFormat="1" ht="12" customHeight="1" x14ac:dyDescent="0.25">
      <c r="A67" s="89"/>
      <c r="B67" s="90" t="s">
        <v>129</v>
      </c>
      <c r="C67" s="91" t="s">
        <v>65</v>
      </c>
      <c r="D67" s="91">
        <v>4</v>
      </c>
      <c r="E67" s="91" t="s">
        <v>102</v>
      </c>
      <c r="F67" s="92">
        <v>77760</v>
      </c>
      <c r="G67" s="93">
        <f t="shared" si="2"/>
        <v>311040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</row>
    <row r="68" spans="1:255" s="95" customFormat="1" ht="12" customHeight="1" x14ac:dyDescent="0.25">
      <c r="A68" s="89"/>
      <c r="B68" s="109" t="s">
        <v>117</v>
      </c>
      <c r="C68" s="91"/>
      <c r="D68" s="91"/>
      <c r="E68" s="91"/>
      <c r="F68" s="92"/>
      <c r="G68" s="93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</row>
    <row r="69" spans="1:255" s="95" customFormat="1" ht="12" customHeight="1" x14ac:dyDescent="0.25">
      <c r="A69" s="89"/>
      <c r="B69" s="90" t="s">
        <v>118</v>
      </c>
      <c r="C69" s="91" t="s">
        <v>65</v>
      </c>
      <c r="D69" s="91">
        <v>1</v>
      </c>
      <c r="E69" s="91" t="s">
        <v>102</v>
      </c>
      <c r="F69" s="92">
        <v>14560</v>
      </c>
      <c r="G69" s="93">
        <f t="shared" si="2"/>
        <v>14560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</row>
    <row r="70" spans="1:255" s="95" customFormat="1" ht="12" customHeight="1" x14ac:dyDescent="0.25">
      <c r="A70" s="89"/>
      <c r="B70" s="109" t="s">
        <v>32</v>
      </c>
      <c r="C70" s="91"/>
      <c r="D70" s="91"/>
      <c r="E70" s="91"/>
      <c r="F70" s="92"/>
      <c r="G70" s="93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</row>
    <row r="71" spans="1:255" s="95" customFormat="1" ht="12" customHeight="1" x14ac:dyDescent="0.25">
      <c r="A71" s="89"/>
      <c r="B71" s="90" t="s">
        <v>119</v>
      </c>
      <c r="C71" s="91" t="s">
        <v>126</v>
      </c>
      <c r="D71" s="91">
        <v>13</v>
      </c>
      <c r="E71" s="91" t="s">
        <v>127</v>
      </c>
      <c r="F71" s="92">
        <v>3800</v>
      </c>
      <c r="G71" s="93">
        <f t="shared" si="2"/>
        <v>49400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</row>
    <row r="72" spans="1:255" s="95" customFormat="1" ht="12" customHeight="1" x14ac:dyDescent="0.25">
      <c r="A72" s="89"/>
      <c r="B72" s="90" t="s">
        <v>120</v>
      </c>
      <c r="C72" s="91" t="s">
        <v>126</v>
      </c>
      <c r="D72" s="91">
        <v>6</v>
      </c>
      <c r="E72" s="91" t="s">
        <v>127</v>
      </c>
      <c r="F72" s="92">
        <v>6230</v>
      </c>
      <c r="G72" s="93">
        <f t="shared" si="2"/>
        <v>37380</v>
      </c>
      <c r="H72" s="127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</row>
    <row r="73" spans="1:255" s="95" customFormat="1" ht="12" customHeight="1" x14ac:dyDescent="0.25">
      <c r="A73" s="89"/>
      <c r="B73" s="90" t="s">
        <v>121</v>
      </c>
      <c r="C73" s="91" t="s">
        <v>126</v>
      </c>
      <c r="D73" s="91">
        <v>6</v>
      </c>
      <c r="E73" s="91" t="s">
        <v>127</v>
      </c>
      <c r="F73" s="92">
        <v>7950</v>
      </c>
      <c r="G73" s="93">
        <f t="shared" si="2"/>
        <v>47700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</row>
    <row r="74" spans="1:255" s="95" customFormat="1" ht="12" customHeight="1" x14ac:dyDescent="0.25">
      <c r="A74" s="89"/>
      <c r="B74" s="90" t="s">
        <v>122</v>
      </c>
      <c r="C74" s="91" t="s">
        <v>124</v>
      </c>
      <c r="D74" s="91">
        <v>50</v>
      </c>
      <c r="E74" s="91" t="s">
        <v>127</v>
      </c>
      <c r="F74" s="92">
        <v>1950</v>
      </c>
      <c r="G74" s="93">
        <f t="shared" si="2"/>
        <v>97500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</row>
    <row r="75" spans="1:255" s="95" customFormat="1" ht="12" customHeight="1" x14ac:dyDescent="0.25">
      <c r="A75" s="89"/>
      <c r="B75" s="90" t="s">
        <v>123</v>
      </c>
      <c r="C75" s="91" t="s">
        <v>65</v>
      </c>
      <c r="D75" s="91">
        <v>3300</v>
      </c>
      <c r="E75" s="91" t="s">
        <v>128</v>
      </c>
      <c r="F75" s="92">
        <v>745</v>
      </c>
      <c r="G75" s="93">
        <f t="shared" si="2"/>
        <v>2458500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</row>
    <row r="76" spans="1:255" ht="12" customHeight="1" x14ac:dyDescent="0.25">
      <c r="A76" s="24"/>
      <c r="B76" s="105" t="s">
        <v>31</v>
      </c>
      <c r="C76" s="106"/>
      <c r="D76" s="106"/>
      <c r="E76" s="106"/>
      <c r="F76" s="107"/>
      <c r="G76" s="108">
        <f>SUM(G53:G75)</f>
        <v>5320000</v>
      </c>
      <c r="IU76" s="1"/>
    </row>
    <row r="77" spans="1:255" ht="12" customHeight="1" x14ac:dyDescent="0.25">
      <c r="A77" s="24"/>
      <c r="B77" s="100"/>
      <c r="C77" s="15"/>
      <c r="D77" s="15"/>
      <c r="E77" s="15"/>
      <c r="F77" s="16"/>
      <c r="G77" s="16"/>
      <c r="IU77" s="1"/>
    </row>
    <row r="78" spans="1:255" ht="12" customHeight="1" x14ac:dyDescent="0.25">
      <c r="A78" s="5"/>
      <c r="B78" s="82" t="s">
        <v>32</v>
      </c>
      <c r="C78" s="83"/>
      <c r="D78" s="84"/>
      <c r="E78" s="84"/>
      <c r="F78" s="85"/>
      <c r="G78" s="86"/>
      <c r="IU78" s="1"/>
    </row>
    <row r="79" spans="1:255" ht="24" customHeight="1" x14ac:dyDescent="0.25">
      <c r="A79" s="5"/>
      <c r="B79" s="87" t="s">
        <v>33</v>
      </c>
      <c r="C79" s="88" t="s">
        <v>29</v>
      </c>
      <c r="D79" s="88" t="s">
        <v>30</v>
      </c>
      <c r="E79" s="87" t="s">
        <v>17</v>
      </c>
      <c r="F79" s="88" t="s">
        <v>18</v>
      </c>
      <c r="G79" s="87" t="s">
        <v>19</v>
      </c>
      <c r="IU79" s="1"/>
    </row>
    <row r="80" spans="1:255" s="95" customFormat="1" ht="12" customHeight="1" x14ac:dyDescent="0.25">
      <c r="A80" s="89"/>
      <c r="B80" s="109" t="s">
        <v>59</v>
      </c>
      <c r="C80" s="91" t="s">
        <v>59</v>
      </c>
      <c r="D80" s="91" t="s">
        <v>59</v>
      </c>
      <c r="E80" s="91" t="s">
        <v>59</v>
      </c>
      <c r="F80" s="92" t="s">
        <v>59</v>
      </c>
      <c r="G80" s="93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  <c r="IJ80" s="94"/>
      <c r="IK80" s="94"/>
      <c r="IL80" s="94"/>
      <c r="IM80" s="94"/>
      <c r="IN80" s="94"/>
      <c r="IO80" s="94"/>
      <c r="IP80" s="94"/>
      <c r="IQ80" s="94"/>
      <c r="IR80" s="94"/>
      <c r="IS80" s="94"/>
      <c r="IT80" s="94"/>
      <c r="IU80" s="94"/>
    </row>
    <row r="81" spans="1:255" ht="11.25" customHeight="1" x14ac:dyDescent="0.25">
      <c r="B81" s="96" t="s">
        <v>34</v>
      </c>
      <c r="C81" s="97"/>
      <c r="D81" s="97"/>
      <c r="E81" s="97"/>
      <c r="F81" s="98"/>
      <c r="G81" s="99">
        <f>+G80</f>
        <v>0</v>
      </c>
      <c r="IU81" s="1"/>
    </row>
    <row r="82" spans="1:255" ht="11.25" customHeight="1" x14ac:dyDescent="0.25">
      <c r="B82" s="27"/>
      <c r="C82" s="27"/>
      <c r="D82" s="27"/>
      <c r="E82" s="27"/>
      <c r="F82" s="28"/>
      <c r="G82" s="28"/>
      <c r="IU82" s="1"/>
    </row>
    <row r="83" spans="1:255" ht="11.25" customHeight="1" x14ac:dyDescent="0.25">
      <c r="B83" s="29" t="s">
        <v>35</v>
      </c>
      <c r="C83" s="30"/>
      <c r="D83" s="30"/>
      <c r="E83" s="30"/>
      <c r="F83" s="30"/>
      <c r="G83" s="31">
        <f>G32+G37+G49+G76+G81</f>
        <v>10332000</v>
      </c>
      <c r="IU83" s="1"/>
    </row>
    <row r="84" spans="1:255" ht="11.25" customHeight="1" x14ac:dyDescent="0.25">
      <c r="B84" s="32" t="s">
        <v>36</v>
      </c>
      <c r="C84" s="18"/>
      <c r="D84" s="18"/>
      <c r="E84" s="18"/>
      <c r="F84" s="18"/>
      <c r="G84" s="33">
        <f>G83*0.05</f>
        <v>516600</v>
      </c>
      <c r="IU84" s="1"/>
    </row>
    <row r="85" spans="1:255" ht="11.25" customHeight="1" x14ac:dyDescent="0.25">
      <c r="B85" s="34" t="s">
        <v>37</v>
      </c>
      <c r="C85" s="17"/>
      <c r="D85" s="17"/>
      <c r="E85" s="17"/>
      <c r="F85" s="17"/>
      <c r="G85" s="35">
        <f>G84+G83</f>
        <v>10848600</v>
      </c>
      <c r="IU85" s="1"/>
    </row>
    <row r="86" spans="1:255" ht="11.25" customHeight="1" x14ac:dyDescent="0.25">
      <c r="B86" s="32" t="s">
        <v>38</v>
      </c>
      <c r="C86" s="18"/>
      <c r="D86" s="18"/>
      <c r="E86" s="18"/>
      <c r="F86" s="18"/>
      <c r="G86" s="33">
        <f>G12</f>
        <v>11310000</v>
      </c>
      <c r="IU86" s="1"/>
    </row>
    <row r="87" spans="1:255" ht="11.25" customHeight="1" x14ac:dyDescent="0.25">
      <c r="B87" s="36" t="s">
        <v>39</v>
      </c>
      <c r="C87" s="37"/>
      <c r="D87" s="37"/>
      <c r="E87" s="37"/>
      <c r="F87" s="37"/>
      <c r="G87" s="110">
        <f>G86-G85</f>
        <v>461400</v>
      </c>
      <c r="IU87" s="1"/>
    </row>
    <row r="88" spans="1:255" ht="11.25" customHeight="1" x14ac:dyDescent="0.25">
      <c r="B88" s="25" t="s">
        <v>40</v>
      </c>
      <c r="C88" s="26"/>
      <c r="D88" s="26"/>
      <c r="E88" s="26"/>
      <c r="F88" s="26"/>
      <c r="G88" s="111"/>
      <c r="IU88" s="1"/>
    </row>
    <row r="89" spans="1:255" ht="12.75" customHeight="1" thickBot="1" x14ac:dyDescent="0.3">
      <c r="A89" s="24"/>
      <c r="B89" s="38"/>
      <c r="C89" s="26"/>
      <c r="D89" s="26"/>
      <c r="E89" s="26"/>
      <c r="F89" s="26"/>
      <c r="G89" s="64"/>
    </row>
    <row r="90" spans="1:255" ht="12" customHeight="1" x14ac:dyDescent="0.25">
      <c r="A90" s="24"/>
      <c r="B90" s="49" t="s">
        <v>41</v>
      </c>
      <c r="C90" s="50"/>
      <c r="D90" s="50"/>
      <c r="E90" s="50"/>
      <c r="F90" s="51"/>
      <c r="G90" s="64"/>
    </row>
    <row r="91" spans="1:255" ht="12" customHeight="1" x14ac:dyDescent="0.25">
      <c r="A91" s="24"/>
      <c r="B91" s="52" t="s">
        <v>42</v>
      </c>
      <c r="C91" s="23"/>
      <c r="D91" s="23"/>
      <c r="E91" s="23"/>
      <c r="F91" s="53"/>
      <c r="G91" s="64"/>
    </row>
    <row r="92" spans="1:255" ht="12" customHeight="1" x14ac:dyDescent="0.25">
      <c r="A92" s="24"/>
      <c r="B92" s="52" t="s">
        <v>43</v>
      </c>
      <c r="C92" s="23"/>
      <c r="D92" s="23"/>
      <c r="E92" s="23"/>
      <c r="F92" s="53"/>
      <c r="G92" s="64"/>
    </row>
    <row r="93" spans="1:255" ht="12" customHeight="1" x14ac:dyDescent="0.25">
      <c r="A93" s="24"/>
      <c r="B93" s="52" t="s">
        <v>44</v>
      </c>
      <c r="C93" s="23"/>
      <c r="D93" s="23"/>
      <c r="E93" s="23"/>
      <c r="F93" s="53"/>
      <c r="G93" s="64"/>
    </row>
    <row r="94" spans="1:255" ht="12" customHeight="1" x14ac:dyDescent="0.25">
      <c r="A94" s="24"/>
      <c r="B94" s="52" t="s">
        <v>45</v>
      </c>
      <c r="C94" s="23"/>
      <c r="D94" s="23"/>
      <c r="E94" s="23"/>
      <c r="F94" s="53"/>
      <c r="G94" s="64"/>
    </row>
    <row r="95" spans="1:255" ht="12" customHeight="1" x14ac:dyDescent="0.25">
      <c r="A95" s="24"/>
      <c r="B95" s="52" t="s">
        <v>46</v>
      </c>
      <c r="C95" s="23"/>
      <c r="D95" s="23"/>
      <c r="E95" s="23"/>
      <c r="F95" s="53"/>
      <c r="G95" s="64"/>
    </row>
    <row r="96" spans="1:255" ht="12.75" customHeight="1" thickBot="1" x14ac:dyDescent="0.3">
      <c r="A96" s="24"/>
      <c r="B96" s="54" t="s">
        <v>47</v>
      </c>
      <c r="C96" s="55"/>
      <c r="D96" s="55"/>
      <c r="E96" s="55"/>
      <c r="F96" s="56"/>
      <c r="G96" s="64"/>
    </row>
    <row r="97" spans="1:7" ht="12.75" customHeight="1" x14ac:dyDescent="0.25">
      <c r="A97" s="24"/>
      <c r="B97" s="47"/>
      <c r="C97" s="23"/>
      <c r="D97" s="23"/>
      <c r="E97" s="23"/>
      <c r="F97" s="23"/>
      <c r="G97" s="64"/>
    </row>
    <row r="98" spans="1:7" ht="15" customHeight="1" thickBot="1" x14ac:dyDescent="0.3">
      <c r="A98" s="24"/>
      <c r="B98" s="123" t="s">
        <v>48</v>
      </c>
      <c r="C98" s="124"/>
      <c r="D98" s="46"/>
      <c r="E98" s="19"/>
      <c r="F98" s="19"/>
      <c r="G98" s="64"/>
    </row>
    <row r="99" spans="1:7" ht="12" customHeight="1" x14ac:dyDescent="0.25">
      <c r="A99" s="24"/>
      <c r="B99" s="40" t="s">
        <v>33</v>
      </c>
      <c r="C99" s="69" t="s">
        <v>49</v>
      </c>
      <c r="D99" s="70" t="s">
        <v>50</v>
      </c>
      <c r="E99" s="19"/>
      <c r="F99" s="19"/>
      <c r="G99" s="64"/>
    </row>
    <row r="100" spans="1:7" ht="12" customHeight="1" x14ac:dyDescent="0.25">
      <c r="A100" s="24"/>
      <c r="B100" s="41" t="s">
        <v>51</v>
      </c>
      <c r="C100" s="20">
        <f>G32</f>
        <v>4280000</v>
      </c>
      <c r="D100" s="42">
        <f>(C100/C106)</f>
        <v>0.39452095201224119</v>
      </c>
      <c r="E100" s="19"/>
      <c r="F100" s="19"/>
      <c r="G100" s="64"/>
    </row>
    <row r="101" spans="1:7" ht="12" customHeight="1" x14ac:dyDescent="0.25">
      <c r="A101" s="24"/>
      <c r="B101" s="41" t="s">
        <v>52</v>
      </c>
      <c r="C101" s="20">
        <f>G37</f>
        <v>0</v>
      </c>
      <c r="D101" s="42">
        <v>0</v>
      </c>
      <c r="E101" s="19"/>
      <c r="F101" s="19"/>
      <c r="G101" s="64"/>
    </row>
    <row r="102" spans="1:7" ht="12" customHeight="1" x14ac:dyDescent="0.25">
      <c r="A102" s="24"/>
      <c r="B102" s="41" t="s">
        <v>53</v>
      </c>
      <c r="C102" s="20">
        <f>G49</f>
        <v>732000</v>
      </c>
      <c r="D102" s="42">
        <f>(C102/C106)</f>
        <v>6.7474144129196389E-2</v>
      </c>
      <c r="E102" s="19"/>
      <c r="F102" s="19"/>
      <c r="G102" s="64"/>
    </row>
    <row r="103" spans="1:7" ht="12" customHeight="1" x14ac:dyDescent="0.25">
      <c r="A103" s="24"/>
      <c r="B103" s="41" t="s">
        <v>28</v>
      </c>
      <c r="C103" s="20">
        <f>G76</f>
        <v>5320000</v>
      </c>
      <c r="D103" s="42">
        <f>(C103/C106)</f>
        <v>0.49038585623951475</v>
      </c>
      <c r="E103" s="19"/>
      <c r="F103" s="19"/>
      <c r="G103" s="64"/>
    </row>
    <row r="104" spans="1:7" ht="12" customHeight="1" x14ac:dyDescent="0.25">
      <c r="A104" s="24"/>
      <c r="B104" s="41" t="s">
        <v>54</v>
      </c>
      <c r="C104" s="21">
        <f>G81</f>
        <v>0</v>
      </c>
      <c r="D104" s="42">
        <f>(C104/C106)</f>
        <v>0</v>
      </c>
      <c r="E104" s="22"/>
      <c r="F104" s="22"/>
      <c r="G104" s="64"/>
    </row>
    <row r="105" spans="1:7" ht="12" customHeight="1" x14ac:dyDescent="0.25">
      <c r="A105" s="24"/>
      <c r="B105" s="41" t="s">
        <v>55</v>
      </c>
      <c r="C105" s="21">
        <f>G84</f>
        <v>516600</v>
      </c>
      <c r="D105" s="42">
        <f>(C105/C106)</f>
        <v>4.7619047619047616E-2</v>
      </c>
      <c r="E105" s="22"/>
      <c r="F105" s="22"/>
      <c r="G105" s="64"/>
    </row>
    <row r="106" spans="1:7" ht="12.75" customHeight="1" thickBot="1" x14ac:dyDescent="0.3">
      <c r="A106" s="24"/>
      <c r="B106" s="43" t="s">
        <v>56</v>
      </c>
      <c r="C106" s="44">
        <f>SUM(C100:C105)</f>
        <v>10848600</v>
      </c>
      <c r="D106" s="45">
        <f>SUM(D100:D105)</f>
        <v>1</v>
      </c>
      <c r="E106" s="22"/>
      <c r="F106" s="22"/>
      <c r="G106" s="64"/>
    </row>
    <row r="107" spans="1:7" ht="12" customHeight="1" x14ac:dyDescent="0.25">
      <c r="A107" s="24"/>
      <c r="B107" s="38"/>
      <c r="C107" s="26"/>
      <c r="D107" s="26"/>
      <c r="E107" s="26"/>
      <c r="F107" s="26"/>
      <c r="G107" s="64"/>
    </row>
    <row r="108" spans="1:7" ht="12.75" customHeight="1" thickBot="1" x14ac:dyDescent="0.3">
      <c r="A108" s="24"/>
      <c r="B108" s="39"/>
      <c r="C108" s="26"/>
      <c r="D108" s="26"/>
      <c r="E108" s="26"/>
      <c r="F108" s="26"/>
      <c r="G108" s="64"/>
    </row>
    <row r="109" spans="1:7" ht="12" customHeight="1" thickBot="1" x14ac:dyDescent="0.3">
      <c r="A109" s="24"/>
      <c r="B109" s="120" t="s">
        <v>70</v>
      </c>
      <c r="C109" s="121"/>
      <c r="D109" s="121"/>
      <c r="E109" s="122"/>
      <c r="F109" s="22"/>
      <c r="G109" s="64"/>
    </row>
    <row r="110" spans="1:7" ht="12" customHeight="1" x14ac:dyDescent="0.25">
      <c r="A110" s="24"/>
      <c r="B110" s="58" t="s">
        <v>68</v>
      </c>
      <c r="C110" s="68">
        <v>3700</v>
      </c>
      <c r="D110" s="68">
        <v>3900</v>
      </c>
      <c r="E110" s="68">
        <v>4100</v>
      </c>
      <c r="F110" s="57"/>
      <c r="G110" s="65"/>
    </row>
    <row r="111" spans="1:7" ht="12.75" customHeight="1" thickBot="1" x14ac:dyDescent="0.3">
      <c r="A111" s="24"/>
      <c r="B111" s="43" t="s">
        <v>69</v>
      </c>
      <c r="C111" s="44">
        <f>C106/C110</f>
        <v>2932.0540540540542</v>
      </c>
      <c r="D111" s="44">
        <f>C106/D110</f>
        <v>2781.6923076923076</v>
      </c>
      <c r="E111" s="44">
        <f>C106/E110</f>
        <v>2646</v>
      </c>
      <c r="F111" s="57"/>
      <c r="G111" s="65"/>
    </row>
    <row r="112" spans="1:7" ht="15.6" customHeight="1" x14ac:dyDescent="0.25">
      <c r="A112" s="24"/>
      <c r="B112" s="48" t="s">
        <v>57</v>
      </c>
      <c r="C112" s="23"/>
      <c r="D112" s="23"/>
      <c r="E112" s="23"/>
      <c r="F112" s="23"/>
      <c r="G112" s="66"/>
    </row>
  </sheetData>
  <mergeCells count="10">
    <mergeCell ref="E9:F9"/>
    <mergeCell ref="E14:F14"/>
    <mergeCell ref="E15:F15"/>
    <mergeCell ref="B17:G17"/>
    <mergeCell ref="B109:E109"/>
    <mergeCell ref="B98:C98"/>
    <mergeCell ref="E13:F13"/>
    <mergeCell ref="E11:F11"/>
    <mergeCell ref="E10:F10"/>
    <mergeCell ref="E12:F12"/>
  </mergeCells>
  <pageMargins left="0.74803149606299213" right="0.74803149606299213" top="0.98425196850393704" bottom="0.98425196850393704" header="0" footer="0"/>
  <pageSetup paperSize="14" scale="78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TABACO</vt:lpstr>
      <vt:lpstr>TABACO!Área_de_impresión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2022-06-20T20:29:26Z</cp:lastPrinted>
  <dcterms:created xsi:type="dcterms:W3CDTF">2020-11-27T12:49:26Z</dcterms:created>
  <dcterms:modified xsi:type="dcterms:W3CDTF">2023-02-08T15:18:01Z</dcterms:modified>
</cp:coreProperties>
</file>