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nguipulli\"/>
    </mc:Choice>
  </mc:AlternateContent>
  <bookViews>
    <workbookView xWindow="0" yWindow="0" windowWidth="20490" windowHeight="7650"/>
  </bookViews>
  <sheets>
    <sheet name="Ov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9" i="1"/>
  <c r="C68" i="1"/>
  <c r="C66" i="1"/>
  <c r="G51" i="1"/>
  <c r="G46" i="1"/>
  <c r="G40" i="1"/>
  <c r="G39" i="1"/>
  <c r="G37" i="1"/>
  <c r="G36" i="1"/>
  <c r="G41" i="1" s="1"/>
  <c r="G30" i="1"/>
  <c r="G31" i="1" s="1"/>
  <c r="G21" i="1"/>
  <c r="G48" i="1" s="1"/>
  <c r="G49" i="1" s="1"/>
  <c r="G50" i="1" s="1"/>
  <c r="G20" i="1"/>
  <c r="G11" i="1"/>
  <c r="C72" i="1" l="1"/>
  <c r="D71" i="1" s="1"/>
  <c r="D70" i="1"/>
  <c r="D69" i="1"/>
  <c r="D68" i="1"/>
  <c r="E77" i="1"/>
  <c r="D77" i="1"/>
  <c r="C77" i="1"/>
  <c r="G52" i="1"/>
  <c r="D66" i="1"/>
  <c r="D72" i="1" l="1"/>
</calcChain>
</file>

<file path=xl/sharedStrings.xml><?xml version="1.0" encoding="utf-8"?>
<sst xmlns="http://schemas.openxmlformats.org/spreadsheetml/2006/main" count="115" uniqueCount="88">
  <si>
    <t>RUBRO O CULTIVO</t>
  </si>
  <si>
    <t>OVINO</t>
  </si>
  <si>
    <t>RENDIMIENTO (kg/há.)</t>
  </si>
  <si>
    <t>VARIEDAD</t>
  </si>
  <si>
    <t>SUFFOLK, TEXEL, MILSHAF, CRIOLLO</t>
  </si>
  <si>
    <t>FECHA ESTIMADA  PRECIO VENTA</t>
  </si>
  <si>
    <t>NOV - DIC - ENE - FEB</t>
  </si>
  <si>
    <t>NIVEL TECNOLÓGICO</t>
  </si>
  <si>
    <t>MEDIO</t>
  </si>
  <si>
    <t>PRECIO ESPERADO ($/kg.PV)</t>
  </si>
  <si>
    <t>REGIÓN</t>
  </si>
  <si>
    <t>LOS RIOS</t>
  </si>
  <si>
    <t>INGRESO ESPERADO, con IVA ($)</t>
  </si>
  <si>
    <t>AGENCIA DE ÁREA</t>
  </si>
  <si>
    <t>PANGUIPULLI</t>
  </si>
  <si>
    <t>DESTINO PRODUCCION</t>
  </si>
  <si>
    <t>VENTA EN EL PREDIO</t>
  </si>
  <si>
    <t>COMUNA/LOCALIDAD</t>
  </si>
  <si>
    <t>FECHA DE COSECHA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</si>
  <si>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</si>
  <si>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</si>
  <si>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</si>
  <si>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</si>
  <si>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</si>
  <si>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</si>
  <si>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</si>
  <si>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</si>
  <si>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</si>
  <si>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</si>
  <si>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</si>
  <si>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DEL REBAÑO (traslado diario, alimentación, manejo sanitario, manejo reproductivo)</t>
  </si>
  <si>
    <t>JH</t>
  </si>
  <si>
    <t>Enero - Diciembre</t>
  </si>
  <si>
    <t>Subtotal Jornadas Hombre</t>
  </si>
  <si>
    <t>JORNADAS ANIMAL</t>
  </si>
  <si>
    <t>JA</t>
  </si>
  <si>
    <t>Subtotal Jornadas Animal</t>
  </si>
  <si>
    <t>MAQUINARIA</t>
  </si>
  <si>
    <t>Fertilización/prepar Suelo, otros</t>
  </si>
  <si>
    <t>HR M</t>
  </si>
  <si>
    <t>Ene - Dic</t>
  </si>
  <si>
    <t>Subtotal Costo Maquinaria</t>
  </si>
  <si>
    <t>INSUMOS</t>
  </si>
  <si>
    <t>Insumos</t>
  </si>
  <si>
    <t>Unidad (Kg/l/u)</t>
  </si>
  <si>
    <t>Cantidad (Kg/l/u)</t>
  </si>
  <si>
    <t>MANTENCIÓN DE PRADERA</t>
  </si>
  <si>
    <t>Yarabela Sulfan 24%</t>
  </si>
  <si>
    <t>kg</t>
  </si>
  <si>
    <t>Ago - Sep</t>
  </si>
  <si>
    <t>Superfosfato Triple</t>
  </si>
  <si>
    <t>Abr - May</t>
  </si>
  <si>
    <t>ALIMENTACIÓN SUPLEMENTARIA</t>
  </si>
  <si>
    <t>Forrajen(fardos)</t>
  </si>
  <si>
    <t>Jun - Jul</t>
  </si>
  <si>
    <t>Paradera Suplementaria</t>
  </si>
  <si>
    <t>há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</si>
  <si>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</si>
  <si>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</si>
  <si>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</si>
  <si>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</si>
  <si>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</si>
  <si>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</si>
  <si>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</si>
  <si>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</si>
  <si>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</si>
  <si>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</si>
  <si>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</si>
  <si>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en el predio de venta.</t>
  </si>
  <si>
    <t>4. Los insumos aplicados (tipo y dosis) están referidos al área en particular.</t>
  </si>
  <si>
    <t>5. El costo de la maquinaria incluye costo del operador, combustible y  arriendo de la maquinaria propiamente tal.</t>
  </si>
  <si>
    <t>6. El  costo de la mano de obra incluye impuestos e  imposiciones.</t>
  </si>
  <si>
    <t>7. Estimación en base a 7 ovinos/há.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</si>
  <si>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</si>
  <si>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</si>
  <si>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</si>
  <si>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</si>
  <si>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</si>
  <si>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</si>
  <si>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</si>
  <si>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</si>
  <si>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</si>
  <si>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($/kg.PV)</t>
  </si>
  <si>
    <t>Rendimiento (kg. PV/hà)</t>
  </si>
  <si>
    <t>Costo unitario ($/kg.PV) (*)</t>
  </si>
  <si>
    <t>(*): Este valor representa el valor mìnimo de venta del producto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</si>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</sst>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sz val="11"/>
      <color rgb="FF000000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CB3B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1" fillId="2" borderId="10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right" vertical="center" wrapText="1"/>
    </xf>
    <xf numFmtId="14" fontId="4" fillId="3" borderId="11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wrapText="1"/>
    </xf>
    <xf numFmtId="14" fontId="2" fillId="3" borderId="14" xfId="0" applyNumberFormat="1" applyFont="1" applyFill="1" applyBorder="1" applyAlignment="1"/>
    <xf numFmtId="0" fontId="2" fillId="3" borderId="15" xfId="0" applyFont="1" applyFill="1" applyBorder="1" applyAlignment="1"/>
    <xf numFmtId="0" fontId="2" fillId="3" borderId="14" xfId="0" applyFont="1" applyFill="1" applyBorder="1" applyAlignment="1"/>
    <xf numFmtId="0" fontId="2" fillId="3" borderId="14" xfId="0" applyFont="1" applyFill="1" applyBorder="1" applyAlignment="1">
      <alignment horizontal="justify" wrapText="1"/>
    </xf>
    <xf numFmtId="49" fontId="6" fillId="2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/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/>
    <xf numFmtId="49" fontId="1" fillId="5" borderId="1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3" fontId="2" fillId="3" borderId="23" xfId="0" applyNumberFormat="1" applyFont="1" applyFill="1" applyBorder="1" applyAlignment="1"/>
    <xf numFmtId="49" fontId="1" fillId="2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NumberFormat="1" applyFont="1" applyFill="1" applyBorder="1" applyAlignment="1">
      <alignment wrapText="1"/>
    </xf>
    <xf numFmtId="49" fontId="4" fillId="3" borderId="11" xfId="0" applyNumberFormat="1" applyFont="1" applyFill="1" applyBorder="1" applyAlignment="1">
      <alignment horizontal="right" wrapText="1"/>
    </xf>
    <xf numFmtId="3" fontId="4" fillId="3" borderId="1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/>
    <xf numFmtId="3" fontId="4" fillId="6" borderId="11" xfId="0" applyNumberFormat="1" applyFont="1" applyFill="1" applyBorder="1" applyAlignment="1"/>
    <xf numFmtId="3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/>
    <xf numFmtId="49" fontId="8" fillId="3" borderId="11" xfId="0" applyNumberFormat="1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center"/>
    </xf>
    <xf numFmtId="165" fontId="4" fillId="3" borderId="11" xfId="0" applyNumberFormat="1" applyFont="1" applyFill="1" applyBorder="1" applyAlignment="1"/>
    <xf numFmtId="49" fontId="9" fillId="2" borderId="24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2" fillId="3" borderId="25" xfId="0" applyFont="1" applyFill="1" applyBorder="1" applyAlignment="1"/>
    <xf numFmtId="3" fontId="2" fillId="3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6" fontId="1" fillId="2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7" borderId="33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49" fontId="16" fillId="3" borderId="5" xfId="0" applyNumberFormat="1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6" xfId="0" applyFont="1" applyFill="1" applyBorder="1" applyAlignment="1"/>
    <xf numFmtId="49" fontId="16" fillId="3" borderId="7" xfId="0" applyNumberFormat="1" applyFont="1" applyFill="1" applyBorder="1" applyAlignment="1">
      <alignment vertic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16" fillId="3" borderId="0" xfId="0" applyFont="1" applyFill="1" applyBorder="1" applyAlignment="1">
      <alignment vertical="center"/>
    </xf>
    <xf numFmtId="49" fontId="17" fillId="8" borderId="34" xfId="0" applyNumberFormat="1" applyFont="1" applyFill="1" applyBorder="1" applyAlignment="1">
      <alignment vertical="center"/>
    </xf>
    <xf numFmtId="0" fontId="14" fillId="8" borderId="35" xfId="0" applyFont="1" applyFill="1" applyBorder="1" applyAlignment="1">
      <alignment vertical="center"/>
    </xf>
    <xf numFmtId="0" fontId="16" fillId="8" borderId="36" xfId="0" applyFont="1" applyFill="1" applyBorder="1" applyAlignment="1"/>
    <xf numFmtId="0" fontId="16" fillId="9" borderId="0" xfId="0" applyFont="1" applyFill="1" applyBorder="1" applyAlignment="1"/>
    <xf numFmtId="49" fontId="14" fillId="10" borderId="37" xfId="0" applyNumberFormat="1" applyFont="1" applyFill="1" applyBorder="1" applyAlignment="1">
      <alignment vertical="center"/>
    </xf>
    <xf numFmtId="49" fontId="14" fillId="10" borderId="38" xfId="0" applyNumberFormat="1" applyFont="1" applyFill="1" applyBorder="1" applyAlignment="1">
      <alignment vertical="center"/>
    </xf>
    <xf numFmtId="49" fontId="16" fillId="10" borderId="39" xfId="0" applyNumberFormat="1" applyFont="1" applyFill="1" applyBorder="1" applyAlignment="1"/>
    <xf numFmtId="49" fontId="14" fillId="3" borderId="40" xfId="0" applyNumberFormat="1" applyFont="1" applyFill="1" applyBorder="1" applyAlignment="1">
      <alignment vertical="center"/>
    </xf>
    <xf numFmtId="3" fontId="14" fillId="3" borderId="11" xfId="0" applyNumberFormat="1" applyFont="1" applyFill="1" applyBorder="1" applyAlignment="1">
      <alignment vertical="center"/>
    </xf>
    <xf numFmtId="9" fontId="16" fillId="3" borderId="41" xfId="0" applyNumberFormat="1" applyFont="1" applyFill="1" applyBorder="1" applyAlignment="1"/>
    <xf numFmtId="0" fontId="14" fillId="3" borderId="11" xfId="0" applyNumberFormat="1" applyFont="1" applyFill="1" applyBorder="1" applyAlignment="1">
      <alignment vertical="center"/>
    </xf>
    <xf numFmtId="167" fontId="14" fillId="3" borderId="11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49" fontId="14" fillId="10" borderId="42" xfId="0" applyNumberFormat="1" applyFont="1" applyFill="1" applyBorder="1" applyAlignment="1">
      <alignment vertical="center"/>
    </xf>
    <xf numFmtId="167" fontId="14" fillId="10" borderId="43" xfId="0" applyNumberFormat="1" applyFont="1" applyFill="1" applyBorder="1" applyAlignment="1">
      <alignment vertical="center"/>
    </xf>
    <xf numFmtId="9" fontId="14" fillId="10" borderId="44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0" fillId="8" borderId="45" xfId="0" applyFont="1" applyFill="1" applyBorder="1" applyAlignment="1">
      <alignment vertical="center"/>
    </xf>
    <xf numFmtId="49" fontId="17" fillId="8" borderId="0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8" borderId="46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4" fillId="10" borderId="47" xfId="0" applyNumberFormat="1" applyFont="1" applyFill="1" applyBorder="1" applyAlignment="1">
      <alignment vertical="center"/>
    </xf>
    <xf numFmtId="0" fontId="14" fillId="10" borderId="48" xfId="0" applyNumberFormat="1" applyFont="1" applyFill="1" applyBorder="1" applyAlignment="1">
      <alignment vertical="center"/>
    </xf>
    <xf numFmtId="0" fontId="14" fillId="10" borderId="49" xfId="0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6" fontId="19" fillId="3" borderId="0" xfId="0" applyNumberFormat="1" applyFont="1" applyFill="1" applyBorder="1" applyAlignment="1">
      <alignment vertical="center"/>
    </xf>
    <xf numFmtId="167" fontId="14" fillId="10" borderId="44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3" fontId="2" fillId="3" borderId="11" xfId="0" applyNumberFormat="1" applyFont="1" applyFill="1" applyBorder="1" applyAlignment="1">
      <alignment horizontal="right" vertical="center" wrapText="1"/>
    </xf>
    <xf numFmtId="169" fontId="4" fillId="3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6</xdr:row>
      <xdr:rowOff>111561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0"/>
          <a:ext cx="5916084" cy="1254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85"/>
  <sheetViews>
    <sheetView tabSelected="1" zoomScale="98" zoomScaleNormal="98" workbookViewId="0">
      <selection activeCell="E80" sqref="E80"/>
    </sheetView>
  </sheetViews>
  <sheetFormatPr baseColWidth="10" defaultRowHeight="15" x14ac:dyDescent="0.25"/>
  <cols>
    <col min="1" max="1" width="4.42578125" customWidth="1"/>
    <col min="2" max="2" width="23.85546875" customWidth="1"/>
    <col min="3" max="3" width="18.140625" customWidth="1"/>
    <col min="4" max="4" width="9.42578125" customWidth="1"/>
    <col min="7" max="7" width="14.5703125" customWidth="1"/>
  </cols>
  <sheetData>
    <row r="8" spans="2:7" x14ac:dyDescent="0.25">
      <c r="B8" s="1" t="s">
        <v>0</v>
      </c>
      <c r="C8" s="2" t="s">
        <v>1</v>
      </c>
      <c r="D8" s="3"/>
      <c r="E8" s="4" t="s">
        <v>2</v>
      </c>
      <c r="F8" s="5"/>
      <c r="G8" s="143">
        <v>350</v>
      </c>
    </row>
    <row r="9" spans="2:7" ht="25.5" x14ac:dyDescent="0.25">
      <c r="B9" s="6" t="s">
        <v>3</v>
      </c>
      <c r="C9" s="7" t="s">
        <v>4</v>
      </c>
      <c r="D9" s="8"/>
      <c r="E9" s="9" t="s">
        <v>5</v>
      </c>
      <c r="F9" s="10"/>
      <c r="G9" s="7" t="s">
        <v>6</v>
      </c>
    </row>
    <row r="10" spans="2:7" x14ac:dyDescent="0.25">
      <c r="B10" s="6" t="s">
        <v>7</v>
      </c>
      <c r="C10" s="11" t="s">
        <v>8</v>
      </c>
      <c r="D10" s="8"/>
      <c r="E10" s="9" t="s">
        <v>9</v>
      </c>
      <c r="F10" s="10"/>
      <c r="G10" s="144">
        <v>2250</v>
      </c>
    </row>
    <row r="11" spans="2:7" x14ac:dyDescent="0.25">
      <c r="B11" s="6" t="s">
        <v>10</v>
      </c>
      <c r="C11" s="7" t="s">
        <v>11</v>
      </c>
      <c r="D11" s="8"/>
      <c r="E11" s="12" t="s">
        <v>12</v>
      </c>
      <c r="F11" s="13"/>
      <c r="G11" s="14">
        <f>((G8*G10)*1.19)</f>
        <v>937125</v>
      </c>
    </row>
    <row r="12" spans="2:7" ht="25.5" x14ac:dyDescent="0.25">
      <c r="B12" s="6" t="s">
        <v>13</v>
      </c>
      <c r="C12" s="11" t="s">
        <v>14</v>
      </c>
      <c r="D12" s="8"/>
      <c r="E12" s="9" t="s">
        <v>15</v>
      </c>
      <c r="F12" s="10"/>
      <c r="G12" s="7" t="s">
        <v>16</v>
      </c>
    </row>
    <row r="13" spans="2:7" ht="25.5" x14ac:dyDescent="0.25">
      <c r="B13" s="6" t="s">
        <v>17</v>
      </c>
      <c r="C13" s="11" t="s">
        <v>14</v>
      </c>
      <c r="D13" s="8"/>
      <c r="E13" s="9" t="s">
        <v>18</v>
      </c>
      <c r="F13" s="10"/>
      <c r="G13" s="7" t="s">
        <v>6</v>
      </c>
    </row>
    <row r="14" spans="2:7" ht="25.5" x14ac:dyDescent="0.25">
      <c r="B14" s="6" t="s">
        <v>19</v>
      </c>
      <c r="C14" s="15">
        <v>45001</v>
      </c>
      <c r="D14" s="8"/>
      <c r="E14" s="16" t="s">
        <v>20</v>
      </c>
      <c r="F14" s="17"/>
      <c r="G14" s="7" t="s">
        <v>21</v>
      </c>
    </row>
    <row r="15" spans="2:7" x14ac:dyDescent="0.25">
      <c r="B15" s="18"/>
      <c r="C15" s="19"/>
      <c r="D15" s="20"/>
      <c r="E15" s="21"/>
      <c r="F15" s="21"/>
      <c r="G15" s="22"/>
    </row>
    <row r="16" spans="2:7" x14ac:dyDescent="0.25">
      <c r="B16" s="23" t="s">
        <v>22</v>
      </c>
      <c r="C16" s="24"/>
      <c r="D16" s="24"/>
      <c r="E16" s="24"/>
      <c r="F16" s="24"/>
      <c r="G16" s="24"/>
    </row>
    <row r="17" spans="2:7" x14ac:dyDescent="0.25">
      <c r="B17" s="25"/>
      <c r="C17" s="26"/>
      <c r="D17" s="26"/>
      <c r="E17" s="26"/>
      <c r="F17" s="27"/>
      <c r="G17" s="27"/>
    </row>
    <row r="18" spans="2:7" x14ac:dyDescent="0.25">
      <c r="B18" s="28" t="s">
        <v>23</v>
      </c>
      <c r="C18" s="29"/>
      <c r="D18" s="30"/>
      <c r="E18" s="30"/>
      <c r="F18" s="30"/>
      <c r="G18" s="30"/>
    </row>
    <row r="19" spans="2:7" ht="24" x14ac:dyDescent="0.25">
      <c r="B19" s="31" t="s">
        <v>24</v>
      </c>
      <c r="C19" s="31" t="s">
        <v>25</v>
      </c>
      <c r="D19" s="31" t="s">
        <v>26</v>
      </c>
      <c r="E19" s="31" t="s">
        <v>27</v>
      </c>
      <c r="F19" s="31" t="s">
        <v>28</v>
      </c>
      <c r="G19" s="31" t="s">
        <v>29</v>
      </c>
    </row>
    <row r="20" spans="2:7" ht="89.25" x14ac:dyDescent="0.25">
      <c r="B20" s="32" t="s">
        <v>30</v>
      </c>
      <c r="C20" s="33" t="s">
        <v>31</v>
      </c>
      <c r="D20" s="34">
        <v>4.3499999999999996</v>
      </c>
      <c r="E20" s="35" t="s">
        <v>32</v>
      </c>
      <c r="F20" s="14">
        <v>20000</v>
      </c>
      <c r="G20" s="14">
        <f>(D20*F20)</f>
        <v>87000</v>
      </c>
    </row>
    <row r="21" spans="2:7" x14ac:dyDescent="0.25">
      <c r="B21" s="36" t="s">
        <v>33</v>
      </c>
      <c r="C21" s="37"/>
      <c r="D21" s="37"/>
      <c r="E21" s="37"/>
      <c r="F21" s="38"/>
      <c r="G21" s="39">
        <f>SUM(G20:G20)</f>
        <v>87000</v>
      </c>
    </row>
    <row r="22" spans="2:7" x14ac:dyDescent="0.25">
      <c r="B22" s="25"/>
      <c r="C22" s="27"/>
      <c r="D22" s="27"/>
      <c r="E22" s="27"/>
      <c r="F22" s="40"/>
      <c r="G22" s="40"/>
    </row>
    <row r="23" spans="2:7" x14ac:dyDescent="0.25">
      <c r="B23" s="41" t="s">
        <v>34</v>
      </c>
      <c r="C23" s="42"/>
      <c r="D23" s="43"/>
      <c r="E23" s="43"/>
      <c r="F23" s="44"/>
      <c r="G23" s="44"/>
    </row>
    <row r="24" spans="2:7" ht="24" x14ac:dyDescent="0.25">
      <c r="B24" s="45" t="s">
        <v>24</v>
      </c>
      <c r="C24" s="46" t="s">
        <v>25</v>
      </c>
      <c r="D24" s="46" t="s">
        <v>26</v>
      </c>
      <c r="E24" s="45" t="s">
        <v>27</v>
      </c>
      <c r="F24" s="46" t="s">
        <v>28</v>
      </c>
      <c r="G24" s="45" t="s">
        <v>29</v>
      </c>
    </row>
    <row r="25" spans="2:7" x14ac:dyDescent="0.25">
      <c r="B25" s="47"/>
      <c r="C25" s="48" t="s">
        <v>35</v>
      </c>
      <c r="D25" s="48"/>
      <c r="E25" s="48"/>
      <c r="F25" s="47"/>
      <c r="G25" s="47"/>
    </row>
    <row r="26" spans="2:7" x14ac:dyDescent="0.25">
      <c r="B26" s="49" t="s">
        <v>36</v>
      </c>
      <c r="C26" s="50"/>
      <c r="D26" s="50"/>
      <c r="E26" s="50"/>
      <c r="F26" s="51"/>
      <c r="G26" s="51"/>
    </row>
    <row r="27" spans="2:7" x14ac:dyDescent="0.25">
      <c r="B27" s="52"/>
      <c r="C27" s="53"/>
      <c r="D27" s="53"/>
      <c r="E27" s="53"/>
      <c r="F27" s="54"/>
      <c r="G27" s="54"/>
    </row>
    <row r="28" spans="2:7" x14ac:dyDescent="0.25">
      <c r="B28" s="41" t="s">
        <v>37</v>
      </c>
      <c r="C28" s="42"/>
      <c r="D28" s="43"/>
      <c r="E28" s="43"/>
      <c r="F28" s="44"/>
      <c r="G28" s="44"/>
    </row>
    <row r="29" spans="2:7" ht="24" x14ac:dyDescent="0.25">
      <c r="B29" s="55" t="s">
        <v>24</v>
      </c>
      <c r="C29" s="55" t="s">
        <v>25</v>
      </c>
      <c r="D29" s="55" t="s">
        <v>26</v>
      </c>
      <c r="E29" s="55" t="s">
        <v>27</v>
      </c>
      <c r="F29" s="56" t="s">
        <v>28</v>
      </c>
      <c r="G29" s="55" t="s">
        <v>29</v>
      </c>
    </row>
    <row r="30" spans="2:7" ht="25.5" x14ac:dyDescent="0.25">
      <c r="B30" s="32" t="s">
        <v>38</v>
      </c>
      <c r="C30" s="57" t="s">
        <v>39</v>
      </c>
      <c r="D30" s="58">
        <v>0.2</v>
      </c>
      <c r="E30" s="59" t="s">
        <v>40</v>
      </c>
      <c r="F30" s="60">
        <v>125000</v>
      </c>
      <c r="G30" s="60">
        <f>(D30*F30)</f>
        <v>25000</v>
      </c>
    </row>
    <row r="31" spans="2:7" x14ac:dyDescent="0.25">
      <c r="B31" s="61" t="s">
        <v>41</v>
      </c>
      <c r="C31" s="62"/>
      <c r="D31" s="62"/>
      <c r="E31" s="62"/>
      <c r="F31" s="63"/>
      <c r="G31" s="64">
        <f>SUM(G30:G30)</f>
        <v>25000</v>
      </c>
    </row>
    <row r="32" spans="2:7" x14ac:dyDescent="0.25">
      <c r="B32" s="52"/>
      <c r="C32" s="53"/>
      <c r="D32" s="53"/>
      <c r="E32" s="53"/>
      <c r="F32" s="54"/>
      <c r="G32" s="54"/>
    </row>
    <row r="33" spans="2:7" x14ac:dyDescent="0.25">
      <c r="B33" s="41" t="s">
        <v>42</v>
      </c>
      <c r="C33" s="42"/>
      <c r="D33" s="43"/>
      <c r="E33" s="43"/>
      <c r="F33" s="44"/>
      <c r="G33" s="44"/>
    </row>
    <row r="34" spans="2:7" ht="24" x14ac:dyDescent="0.25">
      <c r="B34" s="56" t="s">
        <v>43</v>
      </c>
      <c r="C34" s="56" t="s">
        <v>44</v>
      </c>
      <c r="D34" s="56" t="s">
        <v>45</v>
      </c>
      <c r="E34" s="56" t="s">
        <v>27</v>
      </c>
      <c r="F34" s="56" t="s">
        <v>28</v>
      </c>
      <c r="G34" s="56" t="s">
        <v>29</v>
      </c>
    </row>
    <row r="35" spans="2:7" ht="25.5" x14ac:dyDescent="0.25">
      <c r="B35" s="65" t="s">
        <v>46</v>
      </c>
      <c r="C35" s="66"/>
      <c r="D35" s="66"/>
      <c r="E35" s="66"/>
      <c r="F35" s="66"/>
      <c r="G35" s="66"/>
    </row>
    <row r="36" spans="2:7" x14ac:dyDescent="0.25">
      <c r="B36" s="67" t="s">
        <v>47</v>
      </c>
      <c r="C36" s="68" t="s">
        <v>48</v>
      </c>
      <c r="D36" s="69">
        <v>100</v>
      </c>
      <c r="E36" s="68" t="s">
        <v>49</v>
      </c>
      <c r="F36" s="70">
        <v>770</v>
      </c>
      <c r="G36" s="71">
        <f>(D36*F36)</f>
        <v>77000</v>
      </c>
    </row>
    <row r="37" spans="2:7" x14ac:dyDescent="0.25">
      <c r="B37" s="67" t="s">
        <v>50</v>
      </c>
      <c r="C37" s="72" t="s">
        <v>48</v>
      </c>
      <c r="D37" s="73">
        <v>150</v>
      </c>
      <c r="E37" s="72" t="s">
        <v>51</v>
      </c>
      <c r="F37" s="70">
        <v>1100</v>
      </c>
      <c r="G37" s="71">
        <f>(D37*F37)</f>
        <v>165000</v>
      </c>
    </row>
    <row r="38" spans="2:7" x14ac:dyDescent="0.25">
      <c r="B38" s="74" t="s">
        <v>52</v>
      </c>
      <c r="C38" s="68"/>
      <c r="D38" s="69"/>
      <c r="E38" s="68"/>
      <c r="F38" s="71"/>
      <c r="G38" s="71"/>
    </row>
    <row r="39" spans="2:7" x14ac:dyDescent="0.25">
      <c r="B39" s="67" t="s">
        <v>53</v>
      </c>
      <c r="C39" s="68" t="s">
        <v>48</v>
      </c>
      <c r="D39" s="69">
        <v>0.8</v>
      </c>
      <c r="E39" s="68" t="s">
        <v>54</v>
      </c>
      <c r="F39" s="71">
        <v>120</v>
      </c>
      <c r="G39" s="71">
        <f>(D39*F39)</f>
        <v>96</v>
      </c>
    </row>
    <row r="40" spans="2:7" x14ac:dyDescent="0.25">
      <c r="B40" s="67" t="s">
        <v>55</v>
      </c>
      <c r="C40" s="72" t="s">
        <v>56</v>
      </c>
      <c r="D40" s="73">
        <v>1</v>
      </c>
      <c r="E40" s="72" t="s">
        <v>49</v>
      </c>
      <c r="F40" s="71">
        <v>800</v>
      </c>
      <c r="G40" s="71">
        <f>(D40*F40)</f>
        <v>800</v>
      </c>
    </row>
    <row r="41" spans="2:7" x14ac:dyDescent="0.25">
      <c r="B41" s="75" t="s">
        <v>57</v>
      </c>
      <c r="C41" s="76"/>
      <c r="D41" s="76"/>
      <c r="E41" s="76"/>
      <c r="F41" s="77"/>
      <c r="G41" s="78">
        <f>SUM(G35:G40)</f>
        <v>242896</v>
      </c>
    </row>
    <row r="42" spans="2:7" x14ac:dyDescent="0.25">
      <c r="B42" s="52"/>
      <c r="C42" s="53"/>
      <c r="D42" s="53"/>
      <c r="E42" s="79"/>
      <c r="F42" s="54"/>
      <c r="G42" s="54"/>
    </row>
    <row r="43" spans="2:7" x14ac:dyDescent="0.25">
      <c r="B43" s="41" t="s">
        <v>58</v>
      </c>
      <c r="C43" s="42"/>
      <c r="D43" s="43"/>
      <c r="E43" s="43"/>
      <c r="F43" s="44"/>
      <c r="G43" s="44"/>
    </row>
    <row r="44" spans="2:7" ht="24" x14ac:dyDescent="0.25">
      <c r="B44" s="55" t="s">
        <v>59</v>
      </c>
      <c r="C44" s="56" t="s">
        <v>44</v>
      </c>
      <c r="D44" s="56" t="s">
        <v>45</v>
      </c>
      <c r="E44" s="55" t="s">
        <v>27</v>
      </c>
      <c r="F44" s="56" t="s">
        <v>28</v>
      </c>
      <c r="G44" s="55" t="s">
        <v>29</v>
      </c>
    </row>
    <row r="45" spans="2:7" x14ac:dyDescent="0.25">
      <c r="B45" s="32"/>
      <c r="C45" s="68"/>
      <c r="D45" s="71"/>
      <c r="E45" s="57"/>
      <c r="F45" s="80"/>
      <c r="G45" s="71"/>
    </row>
    <row r="46" spans="2:7" x14ac:dyDescent="0.25">
      <c r="B46" s="81" t="s">
        <v>60</v>
      </c>
      <c r="C46" s="82"/>
      <c r="D46" s="82"/>
      <c r="E46" s="82"/>
      <c r="F46" s="83"/>
      <c r="G46" s="84">
        <f>SUM(G45)</f>
        <v>0</v>
      </c>
    </row>
    <row r="47" spans="2:7" x14ac:dyDescent="0.25">
      <c r="B47" s="85"/>
      <c r="C47" s="85"/>
      <c r="D47" s="85"/>
      <c r="E47" s="85"/>
      <c r="F47" s="86"/>
      <c r="G47" s="86"/>
    </row>
    <row r="48" spans="2:7" x14ac:dyDescent="0.25">
      <c r="B48" s="87" t="s">
        <v>61</v>
      </c>
      <c r="C48" s="88"/>
      <c r="D48" s="88"/>
      <c r="E48" s="88"/>
      <c r="F48" s="88"/>
      <c r="G48" s="89">
        <f>G21+G31+G41+G46</f>
        <v>354896</v>
      </c>
    </row>
    <row r="49" spans="2:7" x14ac:dyDescent="0.25">
      <c r="B49" s="90" t="s">
        <v>62</v>
      </c>
      <c r="C49" s="91"/>
      <c r="D49" s="91"/>
      <c r="E49" s="91"/>
      <c r="F49" s="91"/>
      <c r="G49" s="92">
        <f>G48*0.05</f>
        <v>17744.8</v>
      </c>
    </row>
    <row r="50" spans="2:7" x14ac:dyDescent="0.25">
      <c r="B50" s="93" t="s">
        <v>63</v>
      </c>
      <c r="C50" s="94"/>
      <c r="D50" s="94"/>
      <c r="E50" s="94"/>
      <c r="F50" s="94"/>
      <c r="G50" s="95">
        <f>G49+G48</f>
        <v>372640.8</v>
      </c>
    </row>
    <row r="51" spans="2:7" x14ac:dyDescent="0.25">
      <c r="B51" s="90" t="s">
        <v>64</v>
      </c>
      <c r="C51" s="91"/>
      <c r="D51" s="91"/>
      <c r="E51" s="91"/>
      <c r="F51" s="91"/>
      <c r="G51" s="92">
        <f>G11</f>
        <v>937125</v>
      </c>
    </row>
    <row r="52" spans="2:7" x14ac:dyDescent="0.25">
      <c r="B52" s="96" t="s">
        <v>65</v>
      </c>
      <c r="C52" s="97"/>
      <c r="D52" s="97"/>
      <c r="E52" s="97"/>
      <c r="F52" s="97"/>
      <c r="G52" s="98">
        <f>G51-G50</f>
        <v>564484.19999999995</v>
      </c>
    </row>
    <row r="53" spans="2:7" x14ac:dyDescent="0.25">
      <c r="B53" s="99" t="s">
        <v>86</v>
      </c>
      <c r="C53" s="100"/>
      <c r="D53" s="100"/>
      <c r="E53" s="100"/>
      <c r="F53" s="100"/>
      <c r="G53" s="101"/>
    </row>
    <row r="54" spans="2:7" ht="15.75" thickBot="1" x14ac:dyDescent="0.3">
      <c r="B54" s="102"/>
      <c r="C54" s="100"/>
      <c r="D54" s="100"/>
      <c r="E54" s="100"/>
      <c r="F54" s="100"/>
      <c r="G54" s="101"/>
    </row>
    <row r="55" spans="2:7" x14ac:dyDescent="0.25">
      <c r="B55" s="103" t="s">
        <v>87</v>
      </c>
      <c r="C55" s="104"/>
      <c r="D55" s="104"/>
      <c r="E55" s="104"/>
      <c r="F55" s="105"/>
      <c r="G55" s="101"/>
    </row>
    <row r="56" spans="2:7" x14ac:dyDescent="0.25">
      <c r="B56" s="106" t="s">
        <v>66</v>
      </c>
      <c r="C56" s="107"/>
      <c r="D56" s="107"/>
      <c r="E56" s="107"/>
      <c r="F56" s="108"/>
      <c r="G56" s="101"/>
    </row>
    <row r="57" spans="2:7" x14ac:dyDescent="0.25">
      <c r="B57" s="106" t="s">
        <v>67</v>
      </c>
      <c r="C57" s="107"/>
      <c r="D57" s="107"/>
      <c r="E57" s="107"/>
      <c r="F57" s="108"/>
      <c r="G57" s="101"/>
    </row>
    <row r="58" spans="2:7" x14ac:dyDescent="0.25">
      <c r="B58" s="106" t="s">
        <v>68</v>
      </c>
      <c r="C58" s="107"/>
      <c r="D58" s="107"/>
      <c r="E58" s="107"/>
      <c r="F58" s="108"/>
      <c r="G58" s="101"/>
    </row>
    <row r="59" spans="2:7" x14ac:dyDescent="0.25">
      <c r="B59" s="106" t="s">
        <v>69</v>
      </c>
      <c r="C59" s="107"/>
      <c r="D59" s="107"/>
      <c r="E59" s="107"/>
      <c r="F59" s="108"/>
      <c r="G59" s="101"/>
    </row>
    <row r="60" spans="2:7" x14ac:dyDescent="0.25">
      <c r="B60" s="106" t="s">
        <v>70</v>
      </c>
      <c r="C60" s="107"/>
      <c r="D60" s="107"/>
      <c r="E60" s="107"/>
      <c r="F60" s="108"/>
      <c r="G60" s="101"/>
    </row>
    <row r="61" spans="2:7" x14ac:dyDescent="0.25">
      <c r="B61" s="106" t="s">
        <v>71</v>
      </c>
      <c r="C61" s="107"/>
      <c r="D61" s="107"/>
      <c r="E61" s="107"/>
      <c r="F61" s="108"/>
      <c r="G61" s="101"/>
    </row>
    <row r="62" spans="2:7" ht="15.75" thickBot="1" x14ac:dyDescent="0.3">
      <c r="B62" s="109" t="s">
        <v>72</v>
      </c>
      <c r="C62" s="110"/>
      <c r="D62" s="110"/>
      <c r="E62" s="110"/>
      <c r="F62" s="111"/>
      <c r="G62" s="101"/>
    </row>
    <row r="63" spans="2:7" x14ac:dyDescent="0.25">
      <c r="B63" s="112"/>
      <c r="C63" s="107"/>
      <c r="D63" s="107"/>
      <c r="E63" s="107"/>
      <c r="F63" s="107"/>
      <c r="G63" s="101"/>
    </row>
    <row r="64" spans="2:7" ht="15.75" thickBot="1" x14ac:dyDescent="0.3">
      <c r="B64" s="113" t="s">
        <v>73</v>
      </c>
      <c r="C64" s="114"/>
      <c r="D64" s="115"/>
      <c r="E64" s="116"/>
      <c r="F64" s="116"/>
      <c r="G64" s="101"/>
    </row>
    <row r="65" spans="2:7" x14ac:dyDescent="0.25">
      <c r="B65" s="117" t="s">
        <v>59</v>
      </c>
      <c r="C65" s="118" t="s">
        <v>74</v>
      </c>
      <c r="D65" s="119" t="s">
        <v>75</v>
      </c>
      <c r="E65" s="116"/>
      <c r="F65" s="116"/>
      <c r="G65" s="101"/>
    </row>
    <row r="66" spans="2:7" x14ac:dyDescent="0.25">
      <c r="B66" s="120" t="s">
        <v>76</v>
      </c>
      <c r="C66" s="121">
        <f>G21</f>
        <v>87000</v>
      </c>
      <c r="D66" s="122">
        <f>(C66/C72)</f>
        <v>0.23346879890768804</v>
      </c>
      <c r="E66" s="116"/>
      <c r="F66" s="116"/>
      <c r="G66" s="101"/>
    </row>
    <row r="67" spans="2:7" x14ac:dyDescent="0.25">
      <c r="B67" s="120" t="s">
        <v>77</v>
      </c>
      <c r="C67" s="123">
        <v>0</v>
      </c>
      <c r="D67" s="122">
        <v>0</v>
      </c>
      <c r="E67" s="116"/>
      <c r="F67" s="116"/>
      <c r="G67" s="101"/>
    </row>
    <row r="68" spans="2:7" x14ac:dyDescent="0.25">
      <c r="B68" s="120" t="s">
        <v>78</v>
      </c>
      <c r="C68" s="121">
        <f>G31</f>
        <v>25000</v>
      </c>
      <c r="D68" s="122">
        <f>(C68/C72)</f>
        <v>6.708873531830116E-2</v>
      </c>
      <c r="E68" s="116"/>
      <c r="F68" s="116"/>
      <c r="G68" s="101"/>
    </row>
    <row r="69" spans="2:7" x14ac:dyDescent="0.25">
      <c r="B69" s="120" t="s">
        <v>43</v>
      </c>
      <c r="C69" s="121">
        <f>G41</f>
        <v>242896</v>
      </c>
      <c r="D69" s="122">
        <f>(C69/C72)</f>
        <v>0.65182341815496314</v>
      </c>
      <c r="E69" s="116"/>
      <c r="F69" s="116"/>
      <c r="G69" s="101"/>
    </row>
    <row r="70" spans="2:7" x14ac:dyDescent="0.25">
      <c r="B70" s="120" t="s">
        <v>79</v>
      </c>
      <c r="C70" s="124">
        <v>0</v>
      </c>
      <c r="D70" s="122">
        <f>(C70/C72)</f>
        <v>0</v>
      </c>
      <c r="E70" s="125"/>
      <c r="F70" s="125"/>
      <c r="G70" s="101"/>
    </row>
    <row r="71" spans="2:7" x14ac:dyDescent="0.25">
      <c r="B71" s="120" t="s">
        <v>80</v>
      </c>
      <c r="C71" s="124">
        <f>G49</f>
        <v>17744.8</v>
      </c>
      <c r="D71" s="122">
        <f>(C71/C72)</f>
        <v>4.7619047619047616E-2</v>
      </c>
      <c r="E71" s="125"/>
      <c r="F71" s="125"/>
      <c r="G71" s="101"/>
    </row>
    <row r="72" spans="2:7" ht="15.75" thickBot="1" x14ac:dyDescent="0.3">
      <c r="B72" s="126" t="s">
        <v>81</v>
      </c>
      <c r="C72" s="127">
        <f>SUM(C66:C71)</f>
        <v>372640.8</v>
      </c>
      <c r="D72" s="128">
        <f>SUM(D66:D71)</f>
        <v>1</v>
      </c>
      <c r="E72" s="125"/>
      <c r="F72" s="125"/>
      <c r="G72" s="101"/>
    </row>
    <row r="73" spans="2:7" x14ac:dyDescent="0.25">
      <c r="B73" s="102"/>
      <c r="C73" s="100"/>
      <c r="D73" s="100"/>
      <c r="E73" s="100"/>
      <c r="F73" s="100"/>
      <c r="G73" s="101"/>
    </row>
    <row r="74" spans="2:7" x14ac:dyDescent="0.25">
      <c r="B74" s="129"/>
      <c r="C74" s="100"/>
      <c r="D74" s="100"/>
      <c r="E74" s="100"/>
      <c r="F74" s="100"/>
      <c r="G74" s="101"/>
    </row>
    <row r="75" spans="2:7" ht="15.75" thickBot="1" x14ac:dyDescent="0.3">
      <c r="B75" s="130"/>
      <c r="C75" s="131" t="s">
        <v>82</v>
      </c>
      <c r="D75" s="132"/>
      <c r="E75" s="133"/>
      <c r="F75" s="134"/>
      <c r="G75" s="101"/>
    </row>
    <row r="76" spans="2:7" x14ac:dyDescent="0.25">
      <c r="B76" s="135" t="s">
        <v>83</v>
      </c>
      <c r="C76" s="136">
        <v>300</v>
      </c>
      <c r="D76" s="136">
        <v>350</v>
      </c>
      <c r="E76" s="137">
        <v>400</v>
      </c>
      <c r="F76" s="138"/>
      <c r="G76" s="139"/>
    </row>
    <row r="77" spans="2:7" ht="15.75" thickBot="1" x14ac:dyDescent="0.3">
      <c r="B77" s="126" t="s">
        <v>84</v>
      </c>
      <c r="C77" s="127">
        <f>(G50/C76)</f>
        <v>1242.136</v>
      </c>
      <c r="D77" s="127">
        <f>(G50/D76)</f>
        <v>1064.6879999999999</v>
      </c>
      <c r="E77" s="140">
        <f>(G50/E76)</f>
        <v>931.60199999999998</v>
      </c>
      <c r="F77" s="138"/>
      <c r="G77" s="139"/>
    </row>
    <row r="78" spans="2:7" x14ac:dyDescent="0.25">
      <c r="B78" s="141" t="s">
        <v>85</v>
      </c>
      <c r="C78" s="107"/>
      <c r="D78" s="107"/>
      <c r="E78" s="107"/>
      <c r="F78" s="107"/>
      <c r="G78" s="107"/>
    </row>
    <row r="79" spans="2:7" x14ac:dyDescent="0.25">
      <c r="B79" s="142"/>
      <c r="C79" s="142"/>
      <c r="D79" s="142"/>
      <c r="E79" s="142"/>
      <c r="F79" s="142"/>
      <c r="G79" s="142"/>
    </row>
    <row r="80" spans="2:7" x14ac:dyDescent="0.25">
      <c r="B80" s="142"/>
      <c r="C80" s="142"/>
      <c r="D80" s="142"/>
      <c r="E80" s="142"/>
      <c r="F80" s="142"/>
      <c r="G80" s="142"/>
    </row>
    <row r="81" spans="2:7" x14ac:dyDescent="0.25">
      <c r="B81" s="142"/>
      <c r="C81" s="142"/>
      <c r="D81" s="142"/>
      <c r="E81" s="142"/>
      <c r="F81" s="142"/>
      <c r="G81" s="142"/>
    </row>
    <row r="82" spans="2:7" x14ac:dyDescent="0.25">
      <c r="B82" s="142"/>
      <c r="C82" s="142"/>
      <c r="D82" s="142"/>
      <c r="E82" s="142"/>
      <c r="F82" s="142"/>
      <c r="G82" s="142"/>
    </row>
    <row r="83" spans="2:7" x14ac:dyDescent="0.25">
      <c r="B83" s="142"/>
      <c r="C83" s="142"/>
      <c r="D83" s="142"/>
      <c r="E83" s="142"/>
      <c r="F83" s="142"/>
      <c r="G83" s="142"/>
    </row>
    <row r="84" spans="2:7" x14ac:dyDescent="0.25">
      <c r="B84" s="142"/>
      <c r="C84" s="142"/>
      <c r="D84" s="142"/>
      <c r="E84" s="142"/>
      <c r="F84" s="142"/>
      <c r="G84" s="142"/>
    </row>
    <row r="85" spans="2:7" x14ac:dyDescent="0.25">
      <c r="B85" s="142"/>
      <c r="C85" s="142"/>
      <c r="D85" s="142"/>
      <c r="E85" s="142"/>
      <c r="F85" s="142"/>
      <c r="G85" s="142"/>
    </row>
  </sheetData>
  <mergeCells count="8">
    <mergeCell ref="B16:G16"/>
    <mergeCell ref="B64:C64"/>
    <mergeCell ref="E8:F8"/>
    <mergeCell ref="E9:F9"/>
    <mergeCell ref="E10:F10"/>
    <mergeCell ref="E12:F12"/>
    <mergeCell ref="E13:F13"/>
    <mergeCell ref="E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Molina Victor Leonardo</dc:creator>
  <cp:lastModifiedBy>Diaz Molina Victor Leonardo</cp:lastModifiedBy>
  <dcterms:created xsi:type="dcterms:W3CDTF">2023-04-03T19:09:18Z</dcterms:created>
  <dcterms:modified xsi:type="dcterms:W3CDTF">2023-04-03T19:28:22Z</dcterms:modified>
</cp:coreProperties>
</file>