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API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G67" i="1"/>
  <c r="G65" i="1"/>
  <c r="G48" i="1"/>
  <c r="G57" i="1"/>
  <c r="G54" i="1"/>
  <c r="G53" i="1"/>
  <c r="G51" i="1"/>
  <c r="G49" i="1"/>
  <c r="G47" i="1"/>
  <c r="G46" i="1"/>
  <c r="G34" i="1"/>
  <c r="G36" i="1" s="1"/>
  <c r="G35" i="1"/>
  <c r="G25" i="1" l="1"/>
  <c r="G24" i="1"/>
  <c r="G23" i="1"/>
  <c r="G22" i="1"/>
  <c r="G21" i="1"/>
  <c r="G28" i="1"/>
  <c r="G27" i="1"/>
  <c r="G26" i="1"/>
  <c r="G12" i="1"/>
  <c r="G56" i="1" l="1"/>
  <c r="G61" i="1" s="1"/>
  <c r="G58" i="1"/>
  <c r="G60" i="1"/>
  <c r="G41" i="1" l="1"/>
  <c r="G29" i="1"/>
  <c r="G30" i="1" s="1"/>
  <c r="C88" i="1" s="1"/>
  <c r="G66" i="1" l="1"/>
  <c r="G72" i="1" l="1"/>
  <c r="C92" i="1"/>
  <c r="C91" i="1" l="1"/>
  <c r="C90" i="1"/>
  <c r="G69" i="1" l="1"/>
  <c r="G70" i="1" l="1"/>
  <c r="G71" i="1" l="1"/>
  <c r="G73" i="1" s="1"/>
  <c r="C93" i="1"/>
  <c r="C99" i="1" l="1"/>
  <c r="C94" i="1"/>
  <c r="D99" i="1"/>
  <c r="E99" i="1"/>
  <c r="D93" i="1" l="1"/>
  <c r="D89" i="1"/>
  <c r="D91" i="1"/>
  <c r="D88" i="1"/>
  <c r="D90" i="1"/>
  <c r="D92" i="1"/>
  <c r="D94" i="1" l="1"/>
</calcChain>
</file>

<file path=xl/sharedStrings.xml><?xml version="1.0" encoding="utf-8"?>
<sst xmlns="http://schemas.openxmlformats.org/spreadsheetml/2006/main" count="173" uniqueCount="123">
  <si>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</si>
  <si>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</si>
  <si>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</si>
  <si>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</si>
  <si>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</si>
  <si>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</si>
  <si>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</si>
  <si>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</si>
  <si>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</si>
  <si>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</si>
  <si>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</si>
  <si>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</si>
  <si>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</si>
  <si>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</si>
  <si>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</si>
  <si>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</si>
  <si>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</si>
  <si>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</si>
  <si>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</si>
  <si>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</si>
  <si>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</si>
  <si>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</si>
  <si>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</si>
  <si>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</si>
  <si>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</si>
  <si>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</si>
  <si>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</si>
  <si>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</si>
  <si>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</si>
  <si>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</si>
  <si>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</si>
  <si>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</si>
  <si>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</si>
  <si>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</si>
  <si>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</si>
  <si>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</si>
  <si>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</si>
  <si>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</si>
  <si>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</si>
  <si>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</si>
  <si>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</si>
  <si>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</si>
  <si>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</si>
  <si>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</si>
  <si>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</si>
  <si>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</si>
  <si>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</si>
  <si>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</si>
  <si>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</si>
  <si>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Todas</t>
  </si>
  <si>
    <t>Doñihue</t>
  </si>
  <si>
    <t>Marzo</t>
  </si>
  <si>
    <t>kg</t>
  </si>
  <si>
    <t>Septiembre-Octubre</t>
  </si>
  <si>
    <t>Lt</t>
  </si>
  <si>
    <t>APICOLA</t>
  </si>
  <si>
    <t>Hibrido (Carnica e Italiana)</t>
  </si>
  <si>
    <t>Libertador Bernardo O'Higgins</t>
  </si>
  <si>
    <t>Enero</t>
  </si>
  <si>
    <t>RENDIMIENTO (KG/COL.) por 100 colmenas</t>
  </si>
  <si>
    <t xml:space="preserve">Enero a Marzo </t>
  </si>
  <si>
    <t>PRECIO ESPERADO (kg)</t>
  </si>
  <si>
    <t xml:space="preserve">INGRESO ESPERADO, con IVA ($) </t>
  </si>
  <si>
    <t>Exportación</t>
  </si>
  <si>
    <t xml:space="preserve">Diciembre a Enero </t>
  </si>
  <si>
    <t>Heladas - Sequia - Incendios</t>
  </si>
  <si>
    <t>COSTOS DIRECTOS DE PRODUCCIÓN POR 100 COLMENAS (INCLUYE IVA)</t>
  </si>
  <si>
    <t>Preparación de invernada</t>
  </si>
  <si>
    <t>Alimentación invernal</t>
  </si>
  <si>
    <t>Abril-Junio</t>
  </si>
  <si>
    <t>Alimentación con incentivo de postura de la abeja reina</t>
  </si>
  <si>
    <t>Julio-Agosto</t>
  </si>
  <si>
    <t>Control de enfermedades</t>
  </si>
  <si>
    <t>Enero-Agosto</t>
  </si>
  <si>
    <t>Desinfección del material</t>
  </si>
  <si>
    <t>Junio-Julio</t>
  </si>
  <si>
    <t>Formación de núcleos</t>
  </si>
  <si>
    <t>Desarrollo de familias</t>
  </si>
  <si>
    <t>Agosto-Octubre</t>
  </si>
  <si>
    <t>Prepararcion de colmenas para la polinizacion , traslado y retiro  del campo: (colocacion de alimento, nivelacion de colmenas)</t>
  </si>
  <si>
    <t>Acopio de miel</t>
  </si>
  <si>
    <t>Noviembre-Enero</t>
  </si>
  <si>
    <t>SERVICIOS</t>
  </si>
  <si>
    <t>Extracción de miel (kg/alza)</t>
  </si>
  <si>
    <t>Alzas</t>
  </si>
  <si>
    <t>Noviembre-Febrero</t>
  </si>
  <si>
    <t>Recambio cera estampada</t>
  </si>
  <si>
    <t>Alimentación invernal (azúcar)</t>
  </si>
  <si>
    <t>Alimentación incentivo de postura de  abeja reina (azúcar)</t>
  </si>
  <si>
    <t>Torta nutricional</t>
  </si>
  <si>
    <t>Abril - Septiembre</t>
  </si>
  <si>
    <t>Promotor L</t>
  </si>
  <si>
    <t>L</t>
  </si>
  <si>
    <t>Abejas reinas fecundadas</t>
  </si>
  <si>
    <t>u</t>
  </si>
  <si>
    <t>Diagnóstico de nosemosis</t>
  </si>
  <si>
    <t>Diagnóstico de acariosis</t>
  </si>
  <si>
    <t>tratamiento  de sintesis</t>
  </si>
  <si>
    <t>tira</t>
  </si>
  <si>
    <t>Agosto</t>
  </si>
  <si>
    <t>Tratamiento orgánico</t>
  </si>
  <si>
    <t>Solución Control de hormigas</t>
  </si>
  <si>
    <t>Acido acético</t>
  </si>
  <si>
    <t>ALIMENTACION</t>
  </si>
  <si>
    <t>DESINFECCION DE MATERIAL</t>
  </si>
  <si>
    <t>CONTROL DE VARROASIS (2)</t>
  </si>
  <si>
    <t>SANIDAD</t>
  </si>
  <si>
    <t>RECAMBI DE REINAS</t>
  </si>
  <si>
    <t>Flete (polinización)</t>
  </si>
  <si>
    <t>Septiembre-Diciembre</t>
  </si>
  <si>
    <t>Petróleo para traslados</t>
  </si>
  <si>
    <t>Enero-Diciembre</t>
  </si>
  <si>
    <t>Servicios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</si>
  <si>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</si>
  <si>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</si>
  <si>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</si>
  <si>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</si>
  <si>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</si>
  <si>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</si>
  <si>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Ficha estimada para producción de 100 colmenas</t>
  </si>
  <si>
    <t xml:space="preserve">8. Apicultor cuenta con vehiculo </t>
  </si>
  <si>
    <t>ESCENARIOS COSTO UNITARIO  ($/kilos)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</si>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</sst>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9"/>
      <color rgb="FF000000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2" borderId="0" xfId="0" applyFont="1" applyFill="1"/>
    <xf numFmtId="164" fontId="9" fillId="2" borderId="42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7" fillId="0" borderId="5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5" xfId="0" applyNumberFormat="1" applyFont="1" applyFill="1" applyBorder="1" applyAlignment="1">
      <alignment horizontal="left" wrapText="1"/>
    </xf>
    <xf numFmtId="3" fontId="27" fillId="0" borderId="54" xfId="0" applyNumberFormat="1" applyFont="1" applyBorder="1" applyAlignment="1">
      <alignment horizontal="right" wrapText="1"/>
    </xf>
    <xf numFmtId="49" fontId="28" fillId="2" borderId="41" xfId="0" applyNumberFormat="1" applyFont="1" applyFill="1" applyBorder="1" applyAlignment="1">
      <alignment vertical="center"/>
    </xf>
    <xf numFmtId="49" fontId="28" fillId="2" borderId="43" xfId="0" applyNumberFormat="1" applyFont="1" applyFill="1" applyBorder="1" applyAlignment="1">
      <alignment vertical="center"/>
    </xf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15363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99496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B1" zoomScale="124" zoomScaleNormal="124" workbookViewId="0">
      <selection activeCell="H6" sqref="H6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7" customFormat="1" ht="27.75" customHeight="1">
      <c r="A9" s="73"/>
      <c r="B9" s="74" t="s">
        <v>0</v>
      </c>
      <c r="C9" s="111" t="s">
        <v>55</v>
      </c>
      <c r="D9" s="75"/>
      <c r="E9" s="122" t="s">
        <v>59</v>
      </c>
      <c r="F9" s="123"/>
      <c r="G9" s="111">
        <v>2500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>
      <c r="A10" s="73"/>
      <c r="B10" s="78" t="s">
        <v>1</v>
      </c>
      <c r="C10" s="111" t="s">
        <v>56</v>
      </c>
      <c r="D10" s="75"/>
      <c r="E10" s="120" t="s">
        <v>2</v>
      </c>
      <c r="F10" s="121"/>
      <c r="G10" s="111" t="s">
        <v>60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>
      <c r="A11" s="73"/>
      <c r="B11" s="78" t="s">
        <v>44</v>
      </c>
      <c r="C11" s="111" t="s">
        <v>48</v>
      </c>
      <c r="D11" s="75"/>
      <c r="E11" s="120" t="s">
        <v>61</v>
      </c>
      <c r="F11" s="121"/>
      <c r="G11" s="111">
        <v>2737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>
      <c r="A12" s="73"/>
      <c r="B12" s="78" t="s">
        <v>45</v>
      </c>
      <c r="C12" s="111" t="s">
        <v>57</v>
      </c>
      <c r="D12" s="75"/>
      <c r="E12" s="112" t="s">
        <v>62</v>
      </c>
      <c r="F12" s="113"/>
      <c r="G12" s="111">
        <f>+G9*G11</f>
        <v>6842500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>
      <c r="A13" s="73"/>
      <c r="B13" s="78" t="s">
        <v>46</v>
      </c>
      <c r="C13" s="111" t="s">
        <v>50</v>
      </c>
      <c r="D13" s="75"/>
      <c r="E13" s="120" t="s">
        <v>3</v>
      </c>
      <c r="F13" s="121"/>
      <c r="G13" s="111" t="s">
        <v>63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>
      <c r="A14" s="73"/>
      <c r="B14" s="78" t="s">
        <v>4</v>
      </c>
      <c r="C14" s="111" t="s">
        <v>49</v>
      </c>
      <c r="D14" s="75"/>
      <c r="E14" s="120" t="s">
        <v>5</v>
      </c>
      <c r="F14" s="121"/>
      <c r="G14" s="111" t="s">
        <v>64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>
      <c r="A15" s="73"/>
      <c r="B15" s="78" t="s">
        <v>6</v>
      </c>
      <c r="C15" s="111" t="s">
        <v>58</v>
      </c>
      <c r="D15" s="75"/>
      <c r="E15" s="118" t="s">
        <v>7</v>
      </c>
      <c r="F15" s="119"/>
      <c r="G15" s="124" t="s">
        <v>65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16" t="s">
        <v>66</v>
      </c>
      <c r="C17" s="117"/>
      <c r="D17" s="117"/>
      <c r="E17" s="117"/>
      <c r="F17" s="117"/>
      <c r="G17" s="1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2" t="s">
        <v>8</v>
      </c>
      <c r="C19" s="83"/>
      <c r="D19" s="84"/>
      <c r="E19" s="84"/>
      <c r="F19" s="85"/>
      <c r="G19" s="86"/>
    </row>
    <row r="20" spans="1:255" ht="24" customHeight="1">
      <c r="A20" s="5"/>
      <c r="B20" s="87" t="s">
        <v>9</v>
      </c>
      <c r="C20" s="88" t="s">
        <v>10</v>
      </c>
      <c r="D20" s="88" t="s">
        <v>11</v>
      </c>
      <c r="E20" s="87" t="s">
        <v>12</v>
      </c>
      <c r="F20" s="88" t="s">
        <v>13</v>
      </c>
      <c r="G20" s="87" t="s">
        <v>14</v>
      </c>
    </row>
    <row r="21" spans="1:255" s="106" customFormat="1" ht="12" customHeight="1">
      <c r="A21" s="100"/>
      <c r="B21" s="101" t="s">
        <v>67</v>
      </c>
      <c r="C21" s="102" t="s">
        <v>15</v>
      </c>
      <c r="D21" s="102">
        <v>2</v>
      </c>
      <c r="E21" s="102" t="s">
        <v>51</v>
      </c>
      <c r="F21" s="103">
        <v>25000</v>
      </c>
      <c r="G21" s="104">
        <f t="shared" ref="G21:G25" si="0">D21*F21</f>
        <v>50000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</row>
    <row r="22" spans="1:255" s="106" customFormat="1" ht="12" customHeight="1">
      <c r="A22" s="100"/>
      <c r="B22" s="101" t="s">
        <v>68</v>
      </c>
      <c r="C22" s="102" t="s">
        <v>15</v>
      </c>
      <c r="D22" s="102">
        <v>2</v>
      </c>
      <c r="E22" s="102" t="s">
        <v>69</v>
      </c>
      <c r="F22" s="103">
        <v>20000</v>
      </c>
      <c r="G22" s="104">
        <f t="shared" si="0"/>
        <v>40000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</row>
    <row r="23" spans="1:255" s="106" customFormat="1" ht="12" customHeight="1">
      <c r="A23" s="100"/>
      <c r="B23" s="101" t="s">
        <v>70</v>
      </c>
      <c r="C23" s="102" t="s">
        <v>15</v>
      </c>
      <c r="D23" s="102">
        <v>2</v>
      </c>
      <c r="E23" s="102" t="s">
        <v>71</v>
      </c>
      <c r="F23" s="103">
        <v>20000</v>
      </c>
      <c r="G23" s="104">
        <f t="shared" si="0"/>
        <v>40000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</row>
    <row r="24" spans="1:255" s="106" customFormat="1" ht="12" customHeight="1">
      <c r="A24" s="100"/>
      <c r="B24" s="101" t="s">
        <v>72</v>
      </c>
      <c r="C24" s="102" t="s">
        <v>15</v>
      </c>
      <c r="D24" s="102">
        <v>4</v>
      </c>
      <c r="E24" s="102" t="s">
        <v>73</v>
      </c>
      <c r="F24" s="103">
        <v>20000</v>
      </c>
      <c r="G24" s="104">
        <f t="shared" si="0"/>
        <v>80000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</row>
    <row r="25" spans="1:255" s="106" customFormat="1" ht="12" customHeight="1">
      <c r="A25" s="100"/>
      <c r="B25" s="101" t="s">
        <v>74</v>
      </c>
      <c r="C25" s="102" t="s">
        <v>15</v>
      </c>
      <c r="D25" s="102">
        <v>4</v>
      </c>
      <c r="E25" s="102" t="s">
        <v>75</v>
      </c>
      <c r="F25" s="103">
        <v>20000</v>
      </c>
      <c r="G25" s="104">
        <f t="shared" si="0"/>
        <v>80000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</row>
    <row r="26" spans="1:255" s="106" customFormat="1" ht="12" customHeight="1">
      <c r="A26" s="100"/>
      <c r="B26" s="101" t="s">
        <v>76</v>
      </c>
      <c r="C26" s="102" t="s">
        <v>15</v>
      </c>
      <c r="D26" s="102">
        <v>5</v>
      </c>
      <c r="E26" s="102" t="s">
        <v>53</v>
      </c>
      <c r="F26" s="103">
        <v>20000</v>
      </c>
      <c r="G26" s="104">
        <f t="shared" ref="G26:G28" si="1">D26*F26</f>
        <v>100000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</row>
    <row r="27" spans="1:255" s="106" customFormat="1" ht="12" customHeight="1">
      <c r="A27" s="100"/>
      <c r="B27" s="101" t="s">
        <v>77</v>
      </c>
      <c r="C27" s="102" t="s">
        <v>15</v>
      </c>
      <c r="D27" s="102">
        <v>38</v>
      </c>
      <c r="E27" s="102" t="s">
        <v>78</v>
      </c>
      <c r="F27" s="103">
        <v>20000</v>
      </c>
      <c r="G27" s="104">
        <f t="shared" si="1"/>
        <v>760000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</row>
    <row r="28" spans="1:255" s="106" customFormat="1" ht="12" customHeight="1">
      <c r="A28" s="100"/>
      <c r="B28" s="101" t="s">
        <v>79</v>
      </c>
      <c r="C28" s="102" t="s">
        <v>15</v>
      </c>
      <c r="D28" s="102">
        <v>3</v>
      </c>
      <c r="E28" s="102" t="s">
        <v>78</v>
      </c>
      <c r="F28" s="103">
        <v>20000</v>
      </c>
      <c r="G28" s="104">
        <f t="shared" si="1"/>
        <v>60000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</row>
    <row r="29" spans="1:255" s="106" customFormat="1" ht="12" customHeight="1">
      <c r="A29" s="100"/>
      <c r="B29" s="101" t="s">
        <v>80</v>
      </c>
      <c r="C29" s="102" t="s">
        <v>15</v>
      </c>
      <c r="D29" s="102">
        <v>4</v>
      </c>
      <c r="E29" s="102" t="s">
        <v>81</v>
      </c>
      <c r="F29" s="103">
        <v>20000</v>
      </c>
      <c r="G29" s="104">
        <f t="shared" ref="G29" si="2">D29*F29</f>
        <v>80000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</row>
    <row r="30" spans="1:255" ht="11.25" customHeight="1">
      <c r="B30" s="16" t="s">
        <v>16</v>
      </c>
      <c r="C30" s="17"/>
      <c r="D30" s="17"/>
      <c r="E30" s="17"/>
      <c r="F30" s="18"/>
      <c r="G30" s="19">
        <f>SUM(G21:G29)</f>
        <v>1290000</v>
      </c>
    </row>
    <row r="31" spans="1:255" ht="15.75" customHeight="1">
      <c r="A31" s="5"/>
      <c r="B31" s="110"/>
      <c r="C31" s="14"/>
      <c r="D31" s="14"/>
      <c r="E31" s="14"/>
      <c r="F31" s="15"/>
      <c r="G31" s="15"/>
      <c r="K31" s="66"/>
    </row>
    <row r="32" spans="1:255" ht="12" customHeight="1">
      <c r="A32" s="5"/>
      <c r="B32" s="82" t="s">
        <v>82</v>
      </c>
      <c r="C32" s="83"/>
      <c r="D32" s="84"/>
      <c r="E32" s="84"/>
      <c r="F32" s="85"/>
      <c r="G32" s="86"/>
    </row>
    <row r="33" spans="1:255" ht="24" customHeight="1">
      <c r="A33" s="5"/>
      <c r="B33" s="87" t="s">
        <v>9</v>
      </c>
      <c r="C33" s="88" t="s">
        <v>10</v>
      </c>
      <c r="D33" s="88" t="s">
        <v>11</v>
      </c>
      <c r="E33" s="87" t="s">
        <v>12</v>
      </c>
      <c r="F33" s="88" t="s">
        <v>13</v>
      </c>
      <c r="G33" s="87" t="s">
        <v>14</v>
      </c>
    </row>
    <row r="34" spans="1:255" s="106" customFormat="1" ht="12" customHeight="1">
      <c r="A34" s="100"/>
      <c r="B34" s="101" t="s">
        <v>83</v>
      </c>
      <c r="C34" s="102" t="s">
        <v>84</v>
      </c>
      <c r="D34" s="102">
        <v>142</v>
      </c>
      <c r="E34" s="102" t="s">
        <v>85</v>
      </c>
      <c r="F34" s="103">
        <v>2800</v>
      </c>
      <c r="G34" s="104">
        <f>+F34*D34</f>
        <v>397600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</row>
    <row r="35" spans="1:255" s="106" customFormat="1" ht="12" customHeight="1">
      <c r="A35" s="100"/>
      <c r="B35" s="101" t="s">
        <v>86</v>
      </c>
      <c r="C35" s="102" t="s">
        <v>52</v>
      </c>
      <c r="D35" s="102">
        <v>10</v>
      </c>
      <c r="E35" s="102" t="s">
        <v>75</v>
      </c>
      <c r="F35" s="103">
        <v>9000</v>
      </c>
      <c r="G35" s="104">
        <f>+F35*D35</f>
        <v>90000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</row>
    <row r="36" spans="1:255" ht="11.25" customHeight="1">
      <c r="B36" s="16" t="s">
        <v>17</v>
      </c>
      <c r="C36" s="17"/>
      <c r="D36" s="17"/>
      <c r="E36" s="17"/>
      <c r="F36" s="18"/>
      <c r="G36" s="19">
        <f>SUM(G34:G35)</f>
        <v>487600</v>
      </c>
    </row>
    <row r="37" spans="1:255" ht="15.75" customHeight="1">
      <c r="A37" s="5"/>
      <c r="B37" s="13"/>
      <c r="C37" s="14"/>
      <c r="D37" s="14"/>
      <c r="E37" s="14"/>
      <c r="F37" s="15"/>
      <c r="G37" s="15"/>
      <c r="K37" s="66"/>
    </row>
    <row r="38" spans="1:255" ht="12" customHeight="1">
      <c r="A38" s="5"/>
      <c r="B38" s="82" t="s">
        <v>18</v>
      </c>
      <c r="C38" s="83"/>
      <c r="D38" s="84"/>
      <c r="E38" s="84"/>
      <c r="F38" s="85"/>
      <c r="G38" s="86"/>
    </row>
    <row r="39" spans="1:255" ht="24" customHeight="1">
      <c r="A39" s="5"/>
      <c r="B39" s="87" t="s">
        <v>9</v>
      </c>
      <c r="C39" s="88" t="s">
        <v>10</v>
      </c>
      <c r="D39" s="88" t="s">
        <v>11</v>
      </c>
      <c r="E39" s="87" t="s">
        <v>12</v>
      </c>
      <c r="F39" s="88" t="s">
        <v>13</v>
      </c>
      <c r="G39" s="87" t="s">
        <v>14</v>
      </c>
    </row>
    <row r="40" spans="1:255" s="106" customFormat="1" ht="12" customHeight="1">
      <c r="A40" s="100"/>
      <c r="B40" s="101"/>
      <c r="C40" s="102"/>
      <c r="D40" s="102"/>
      <c r="E40" s="102"/>
      <c r="F40" s="103"/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</row>
    <row r="41" spans="1:255" ht="12" customHeight="1">
      <c r="A41" s="32"/>
      <c r="B41" s="67" t="s">
        <v>19</v>
      </c>
      <c r="C41" s="68"/>
      <c r="D41" s="68"/>
      <c r="E41" s="68"/>
      <c r="F41" s="69"/>
      <c r="G41" s="70">
        <f>SUM(G40:G40)</f>
        <v>0</v>
      </c>
    </row>
    <row r="42" spans="1:255" ht="12" customHeight="1">
      <c r="A42" s="32"/>
      <c r="B42" s="110"/>
      <c r="C42" s="14"/>
      <c r="D42" s="14"/>
      <c r="E42" s="14"/>
      <c r="F42" s="15"/>
      <c r="G42" s="15"/>
    </row>
    <row r="43" spans="1:255" ht="12" customHeight="1">
      <c r="A43" s="5"/>
      <c r="B43" s="82" t="s">
        <v>20</v>
      </c>
      <c r="C43" s="83"/>
      <c r="D43" s="84"/>
      <c r="E43" s="84"/>
      <c r="F43" s="85"/>
      <c r="G43" s="86"/>
    </row>
    <row r="44" spans="1:255" ht="24" customHeight="1">
      <c r="A44" s="5"/>
      <c r="B44" s="87" t="s">
        <v>21</v>
      </c>
      <c r="C44" s="88" t="s">
        <v>22</v>
      </c>
      <c r="D44" s="88" t="s">
        <v>23</v>
      </c>
      <c r="E44" s="87" t="s">
        <v>12</v>
      </c>
      <c r="F44" s="88" t="s">
        <v>13</v>
      </c>
      <c r="G44" s="87" t="s">
        <v>14</v>
      </c>
    </row>
    <row r="45" spans="1:255" s="106" customFormat="1" ht="12" customHeight="1">
      <c r="A45" s="100"/>
      <c r="B45" s="107" t="s">
        <v>103</v>
      </c>
      <c r="C45" s="102"/>
      <c r="D45" s="102"/>
      <c r="E45" s="102"/>
      <c r="F45" s="103"/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</row>
    <row r="46" spans="1:255" s="106" customFormat="1" ht="12" customHeight="1">
      <c r="A46" s="100"/>
      <c r="B46" s="101" t="s">
        <v>87</v>
      </c>
      <c r="C46" s="102" t="s">
        <v>52</v>
      </c>
      <c r="D46" s="102">
        <v>400</v>
      </c>
      <c r="E46" s="102" t="s">
        <v>69</v>
      </c>
      <c r="F46" s="103">
        <v>919</v>
      </c>
      <c r="G46" s="104">
        <f t="shared" ref="G46:G48" si="3">+D46*F46</f>
        <v>367600</v>
      </c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</row>
    <row r="47" spans="1:255" s="106" customFormat="1" ht="12" customHeight="1">
      <c r="A47" s="100"/>
      <c r="B47" s="101" t="s">
        <v>88</v>
      </c>
      <c r="C47" s="102" t="s">
        <v>52</v>
      </c>
      <c r="D47" s="102">
        <v>400</v>
      </c>
      <c r="E47" s="102" t="s">
        <v>71</v>
      </c>
      <c r="F47" s="103">
        <v>919</v>
      </c>
      <c r="G47" s="104">
        <f t="shared" si="3"/>
        <v>367600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</row>
    <row r="48" spans="1:255" s="106" customFormat="1" ht="12" customHeight="1">
      <c r="A48" s="100"/>
      <c r="B48" s="101" t="s">
        <v>89</v>
      </c>
      <c r="C48" s="102" t="s">
        <v>52</v>
      </c>
      <c r="D48" s="102">
        <v>40</v>
      </c>
      <c r="E48" s="102" t="s">
        <v>90</v>
      </c>
      <c r="F48" s="103">
        <v>2800</v>
      </c>
      <c r="G48" s="104">
        <f t="shared" si="3"/>
        <v>112000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</row>
    <row r="49" spans="1:255" s="106" customFormat="1" ht="12" customHeight="1">
      <c r="A49" s="100"/>
      <c r="B49" s="101" t="s">
        <v>91</v>
      </c>
      <c r="C49" s="102" t="s">
        <v>54</v>
      </c>
      <c r="D49" s="102">
        <v>2</v>
      </c>
      <c r="E49" s="102" t="s">
        <v>71</v>
      </c>
      <c r="F49" s="103">
        <v>28900</v>
      </c>
      <c r="G49" s="104">
        <f t="shared" ref="G49" si="4">+D49*F49</f>
        <v>57800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</row>
    <row r="50" spans="1:255" s="106" customFormat="1" ht="12" customHeight="1">
      <c r="A50" s="100"/>
      <c r="B50" s="107" t="s">
        <v>107</v>
      </c>
      <c r="C50" s="102"/>
      <c r="D50" s="102"/>
      <c r="E50" s="102"/>
      <c r="F50" s="103"/>
      <c r="G50" s="104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</row>
    <row r="51" spans="1:255" s="106" customFormat="1" ht="12" customHeight="1">
      <c r="A51" s="100"/>
      <c r="B51" s="101" t="s">
        <v>93</v>
      </c>
      <c r="C51" s="102" t="s">
        <v>94</v>
      </c>
      <c r="D51" s="102">
        <v>20</v>
      </c>
      <c r="E51" s="102" t="s">
        <v>53</v>
      </c>
      <c r="F51" s="103">
        <v>14000</v>
      </c>
      <c r="G51" s="104">
        <f t="shared" ref="G51" si="5">+D51*F51</f>
        <v>280000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</row>
    <row r="52" spans="1:255" s="106" customFormat="1" ht="12" customHeight="1">
      <c r="A52" s="100"/>
      <c r="B52" s="107" t="s">
        <v>106</v>
      </c>
      <c r="C52" s="102"/>
      <c r="D52" s="102"/>
      <c r="E52" s="102"/>
      <c r="F52" s="103"/>
      <c r="G52" s="104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</row>
    <row r="53" spans="1:255" s="106" customFormat="1" ht="12" customHeight="1">
      <c r="A53" s="100"/>
      <c r="B53" s="101" t="s">
        <v>95</v>
      </c>
      <c r="C53" s="102" t="s">
        <v>94</v>
      </c>
      <c r="D53" s="102">
        <v>5</v>
      </c>
      <c r="E53" s="102" t="s">
        <v>71</v>
      </c>
      <c r="F53" s="103">
        <v>1600</v>
      </c>
      <c r="G53" s="104">
        <f t="shared" ref="G53:G54" si="6">+D53*F53</f>
        <v>8000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</row>
    <row r="54" spans="1:255" s="106" customFormat="1" ht="12" customHeight="1">
      <c r="A54" s="100"/>
      <c r="B54" s="101" t="s">
        <v>96</v>
      </c>
      <c r="C54" s="102" t="s">
        <v>94</v>
      </c>
      <c r="D54" s="102">
        <v>5</v>
      </c>
      <c r="E54" s="102" t="s">
        <v>71</v>
      </c>
      <c r="F54" s="103">
        <v>2500</v>
      </c>
      <c r="G54" s="104">
        <f t="shared" si="6"/>
        <v>12500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  <c r="IU54" s="105"/>
    </row>
    <row r="55" spans="1:255" s="106" customFormat="1" ht="12" customHeight="1">
      <c r="A55" s="100"/>
      <c r="B55" s="107" t="s">
        <v>105</v>
      </c>
      <c r="C55" s="102"/>
      <c r="D55" s="102"/>
      <c r="E55" s="102"/>
      <c r="F55" s="103"/>
      <c r="G55" s="104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05"/>
      <c r="IS55" s="105"/>
      <c r="IT55" s="105"/>
      <c r="IU55" s="105"/>
    </row>
    <row r="56" spans="1:255" s="106" customFormat="1" ht="12" customHeight="1">
      <c r="A56" s="100"/>
      <c r="B56" s="101" t="s">
        <v>97</v>
      </c>
      <c r="C56" s="102" t="s">
        <v>98</v>
      </c>
      <c r="D56" s="102">
        <v>400</v>
      </c>
      <c r="E56" s="102" t="s">
        <v>99</v>
      </c>
      <c r="F56" s="103">
        <v>860</v>
      </c>
      <c r="G56" s="104">
        <f t="shared" ref="G56:G60" si="7">+D56*F56</f>
        <v>344000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  <c r="IU56" s="105"/>
    </row>
    <row r="57" spans="1:255" s="106" customFormat="1" ht="12" customHeight="1">
      <c r="A57" s="100"/>
      <c r="B57" s="101" t="s">
        <v>100</v>
      </c>
      <c r="C57" s="102" t="s">
        <v>94</v>
      </c>
      <c r="D57" s="102">
        <v>1</v>
      </c>
      <c r="E57" s="102" t="s">
        <v>58</v>
      </c>
      <c r="F57" s="103">
        <v>24600</v>
      </c>
      <c r="G57" s="104">
        <f t="shared" si="7"/>
        <v>24600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</row>
    <row r="58" spans="1:255" s="106" customFormat="1" ht="12" customHeight="1">
      <c r="A58" s="100"/>
      <c r="B58" s="101" t="s">
        <v>101</v>
      </c>
      <c r="C58" s="102" t="s">
        <v>54</v>
      </c>
      <c r="D58" s="102">
        <v>2.4</v>
      </c>
      <c r="E58" s="102" t="s">
        <v>58</v>
      </c>
      <c r="F58" s="103">
        <v>4500</v>
      </c>
      <c r="G58" s="104">
        <f t="shared" si="7"/>
        <v>10800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05"/>
      <c r="IS58" s="105"/>
      <c r="IT58" s="105"/>
      <c r="IU58" s="105"/>
    </row>
    <row r="59" spans="1:255" s="106" customFormat="1" ht="12" customHeight="1">
      <c r="A59" s="100"/>
      <c r="B59" s="107" t="s">
        <v>104</v>
      </c>
      <c r="C59" s="102"/>
      <c r="D59" s="102"/>
      <c r="E59" s="102"/>
      <c r="F59" s="103"/>
      <c r="G59" s="104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  <c r="IU59" s="105"/>
    </row>
    <row r="60" spans="1:255" s="106" customFormat="1" ht="12" customHeight="1">
      <c r="A60" s="100"/>
      <c r="B60" s="101" t="s">
        <v>102</v>
      </c>
      <c r="C60" s="102" t="s">
        <v>54</v>
      </c>
      <c r="D60" s="102">
        <v>2</v>
      </c>
      <c r="E60" s="102" t="s">
        <v>75</v>
      </c>
      <c r="F60" s="103">
        <v>7490</v>
      </c>
      <c r="G60" s="104">
        <f t="shared" si="7"/>
        <v>14980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</row>
    <row r="61" spans="1:255" ht="11.25" customHeight="1">
      <c r="B61" s="16" t="s">
        <v>24</v>
      </c>
      <c r="C61" s="17"/>
      <c r="D61" s="17"/>
      <c r="E61" s="17"/>
      <c r="F61" s="18"/>
      <c r="G61" s="19">
        <f>SUM(G45:G60)</f>
        <v>1599880</v>
      </c>
    </row>
    <row r="62" spans="1:255" ht="11.25" customHeight="1">
      <c r="B62" s="110"/>
      <c r="C62" s="14"/>
      <c r="D62" s="14"/>
      <c r="E62" s="20"/>
      <c r="F62" s="15"/>
      <c r="G62" s="15"/>
    </row>
    <row r="63" spans="1:255" ht="12" customHeight="1">
      <c r="A63" s="5"/>
      <c r="B63" s="82" t="s">
        <v>25</v>
      </c>
      <c r="C63" s="83"/>
      <c r="D63" s="84"/>
      <c r="E63" s="84"/>
      <c r="F63" s="85"/>
      <c r="G63" s="86"/>
    </row>
    <row r="64" spans="1:255" ht="24" customHeight="1">
      <c r="A64" s="5"/>
      <c r="B64" s="87" t="s">
        <v>26</v>
      </c>
      <c r="C64" s="88" t="s">
        <v>22</v>
      </c>
      <c r="D64" s="88" t="s">
        <v>23</v>
      </c>
      <c r="E64" s="87" t="s">
        <v>12</v>
      </c>
      <c r="F64" s="88" t="s">
        <v>13</v>
      </c>
      <c r="G64" s="87" t="s">
        <v>14</v>
      </c>
    </row>
    <row r="65" spans="1:255" s="106" customFormat="1" ht="12" customHeight="1">
      <c r="A65" s="100"/>
      <c r="B65" s="101" t="s">
        <v>108</v>
      </c>
      <c r="C65" s="102" t="s">
        <v>94</v>
      </c>
      <c r="D65" s="102">
        <v>4</v>
      </c>
      <c r="E65" s="102" t="s">
        <v>109</v>
      </c>
      <c r="F65" s="103">
        <v>150000</v>
      </c>
      <c r="G65" s="104">
        <f t="shared" ref="G65:G66" si="8">+F65*D65</f>
        <v>600000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05"/>
      <c r="IS65" s="105"/>
      <c r="IT65" s="105"/>
      <c r="IU65" s="105"/>
    </row>
    <row r="66" spans="1:255" s="106" customFormat="1" ht="12" customHeight="1">
      <c r="A66" s="100"/>
      <c r="B66" s="101" t="s">
        <v>110</v>
      </c>
      <c r="C66" s="102" t="s">
        <v>92</v>
      </c>
      <c r="D66" s="102">
        <v>480</v>
      </c>
      <c r="E66" s="102" t="s">
        <v>111</v>
      </c>
      <c r="F66" s="103">
        <v>1213</v>
      </c>
      <c r="G66" s="104">
        <f t="shared" si="8"/>
        <v>582240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05"/>
      <c r="GZ66" s="105"/>
      <c r="HA66" s="105"/>
      <c r="HB66" s="105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05"/>
      <c r="IS66" s="105"/>
      <c r="IT66" s="105"/>
      <c r="IU66" s="105"/>
    </row>
    <row r="67" spans="1:255" ht="11.25" customHeight="1">
      <c r="B67" s="16" t="s">
        <v>27</v>
      </c>
      <c r="C67" s="17"/>
      <c r="D67" s="17"/>
      <c r="E67" s="17"/>
      <c r="F67" s="18"/>
      <c r="G67" s="19">
        <f>SUM(G65:G66)</f>
        <v>1182240</v>
      </c>
    </row>
    <row r="68" spans="1:255" ht="11.25" customHeight="1">
      <c r="B68" s="35"/>
      <c r="C68" s="35"/>
      <c r="D68" s="35"/>
      <c r="E68" s="35"/>
      <c r="F68" s="36"/>
      <c r="G68" s="36"/>
    </row>
    <row r="69" spans="1:255" ht="11.25" customHeight="1">
      <c r="B69" s="37" t="s">
        <v>28</v>
      </c>
      <c r="C69" s="38"/>
      <c r="D69" s="38"/>
      <c r="E69" s="38"/>
      <c r="F69" s="38"/>
      <c r="G69" s="39">
        <f>G30+G36+G41+G61+G67</f>
        <v>4559720</v>
      </c>
    </row>
    <row r="70" spans="1:255" ht="11.25" customHeight="1">
      <c r="B70" s="40" t="s">
        <v>29</v>
      </c>
      <c r="C70" s="22"/>
      <c r="D70" s="22"/>
      <c r="E70" s="22"/>
      <c r="F70" s="22"/>
      <c r="G70" s="41">
        <f>G69*0.05</f>
        <v>227986</v>
      </c>
    </row>
    <row r="71" spans="1:255" ht="11.25" customHeight="1">
      <c r="B71" s="42" t="s">
        <v>30</v>
      </c>
      <c r="C71" s="21"/>
      <c r="D71" s="21"/>
      <c r="E71" s="21"/>
      <c r="F71" s="21"/>
      <c r="G71" s="43">
        <f>G70+G69</f>
        <v>4787706</v>
      </c>
    </row>
    <row r="72" spans="1:255" ht="11.25" customHeight="1">
      <c r="B72" s="40" t="s">
        <v>31</v>
      </c>
      <c r="C72" s="22"/>
      <c r="D72" s="22"/>
      <c r="E72" s="22"/>
      <c r="F72" s="22"/>
      <c r="G72" s="41">
        <f>G12</f>
        <v>6842500</v>
      </c>
    </row>
    <row r="73" spans="1:255" ht="11.25" customHeight="1">
      <c r="B73" s="44" t="s">
        <v>32</v>
      </c>
      <c r="C73" s="45"/>
      <c r="D73" s="45"/>
      <c r="E73" s="45"/>
      <c r="F73" s="45"/>
      <c r="G73" s="46">
        <f>G72-G71</f>
        <v>2054794</v>
      </c>
    </row>
    <row r="74" spans="1:255" ht="11.25" customHeight="1">
      <c r="B74" s="33" t="s">
        <v>33</v>
      </c>
      <c r="C74" s="34"/>
      <c r="D74" s="34"/>
      <c r="E74" s="34"/>
      <c r="F74" s="34"/>
      <c r="G74" s="29"/>
    </row>
    <row r="75" spans="1:255" ht="11.25" customHeight="1" thickBot="1">
      <c r="B75" s="47"/>
      <c r="C75" s="34"/>
      <c r="D75" s="34"/>
      <c r="E75" s="34"/>
      <c r="F75" s="34"/>
      <c r="G75" s="29"/>
    </row>
    <row r="76" spans="1:255" s="92" customFormat="1" ht="12" customHeight="1">
      <c r="A76" s="89"/>
      <c r="B76" s="59" t="s">
        <v>34</v>
      </c>
      <c r="C76" s="90"/>
      <c r="D76" s="90"/>
      <c r="E76" s="90"/>
      <c r="F76" s="90"/>
      <c r="G76" s="91"/>
    </row>
    <row r="77" spans="1:255" s="92" customFormat="1" ht="12" customHeight="1">
      <c r="A77" s="89"/>
      <c r="B77" s="125" t="s">
        <v>113</v>
      </c>
      <c r="C77" s="93"/>
      <c r="D77" s="93"/>
      <c r="E77" s="93"/>
      <c r="F77" s="93"/>
      <c r="G77" s="94"/>
    </row>
    <row r="78" spans="1:255" s="92" customFormat="1" ht="12" customHeight="1">
      <c r="B78" s="125" t="s">
        <v>114</v>
      </c>
      <c r="C78" s="93"/>
      <c r="D78" s="93"/>
      <c r="E78" s="93"/>
      <c r="F78" s="93"/>
      <c r="G78" s="94"/>
    </row>
    <row r="79" spans="1:255" s="92" customFormat="1" ht="12" customHeight="1">
      <c r="B79" s="125" t="s">
        <v>115</v>
      </c>
      <c r="C79" s="93"/>
      <c r="D79" s="93"/>
      <c r="E79" s="93"/>
      <c r="F79" s="93"/>
      <c r="G79" s="94"/>
    </row>
    <row r="80" spans="1:255" s="92" customFormat="1" ht="12" customHeight="1">
      <c r="B80" s="125" t="s">
        <v>116</v>
      </c>
      <c r="C80" s="93"/>
      <c r="D80" s="93"/>
      <c r="E80" s="93"/>
      <c r="F80" s="93"/>
      <c r="G80" s="94"/>
    </row>
    <row r="81" spans="1:255" s="92" customFormat="1" ht="12" customHeight="1">
      <c r="B81" s="125" t="s">
        <v>117</v>
      </c>
      <c r="C81" s="93"/>
      <c r="D81" s="93"/>
      <c r="E81" s="93"/>
      <c r="F81" s="93"/>
      <c r="G81" s="94"/>
    </row>
    <row r="82" spans="1:255" s="92" customFormat="1" ht="12" customHeight="1">
      <c r="B82" s="125" t="s">
        <v>118</v>
      </c>
      <c r="C82" s="93"/>
      <c r="D82" s="93"/>
      <c r="E82" s="93"/>
      <c r="F82" s="93"/>
      <c r="G82" s="94"/>
    </row>
    <row r="83" spans="1:255" s="92" customFormat="1" ht="12" customHeight="1">
      <c r="B83" s="125" t="s">
        <v>119</v>
      </c>
      <c r="C83" s="93"/>
      <c r="D83" s="93"/>
      <c r="E83" s="93"/>
      <c r="F83" s="93"/>
      <c r="G83" s="94"/>
    </row>
    <row r="84" spans="1:255" s="92" customFormat="1" ht="12" customHeight="1" thickBot="1">
      <c r="B84" s="126" t="s">
        <v>120</v>
      </c>
      <c r="C84" s="95"/>
      <c r="D84" s="95"/>
      <c r="E84" s="95"/>
      <c r="F84" s="95"/>
      <c r="G84" s="96"/>
    </row>
    <row r="85" spans="1:255" s="99" customFormat="1" ht="9">
      <c r="A85" s="97"/>
      <c r="B85" s="57"/>
      <c r="C85" s="31"/>
      <c r="D85" s="31"/>
      <c r="E85" s="31"/>
      <c r="F85" s="31"/>
      <c r="G85" s="98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</row>
    <row r="86" spans="1:255" ht="11.25" customHeight="1" thickBot="1">
      <c r="B86" s="114" t="s">
        <v>35</v>
      </c>
      <c r="C86" s="115"/>
      <c r="D86" s="56"/>
      <c r="E86" s="23"/>
      <c r="F86" s="23"/>
      <c r="G86" s="29"/>
    </row>
    <row r="87" spans="1:255" ht="11.25" customHeight="1">
      <c r="B87" s="49" t="s">
        <v>26</v>
      </c>
      <c r="C87" s="24" t="s">
        <v>36</v>
      </c>
      <c r="D87" s="50" t="s">
        <v>37</v>
      </c>
      <c r="E87" s="23"/>
      <c r="F87" s="23"/>
      <c r="G87" s="29"/>
    </row>
    <row r="88" spans="1:255" ht="11.25" customHeight="1">
      <c r="B88" s="51" t="s">
        <v>38</v>
      </c>
      <c r="C88" s="25">
        <f>+G30</f>
        <v>1290000</v>
      </c>
      <c r="D88" s="52">
        <f>(C88/C94)</f>
        <v>0.26944010346499975</v>
      </c>
      <c r="E88" s="23"/>
      <c r="F88" s="23"/>
      <c r="G88" s="29"/>
    </row>
    <row r="89" spans="1:255" ht="11.25" customHeight="1">
      <c r="B89" s="51" t="s">
        <v>112</v>
      </c>
      <c r="C89" s="25">
        <f>+G36</f>
        <v>487600</v>
      </c>
      <c r="D89" s="52">
        <f>(C89/C94)</f>
        <v>0.1018441817438247</v>
      </c>
      <c r="E89" s="23"/>
      <c r="F89" s="23"/>
      <c r="G89" s="29"/>
    </row>
    <row r="90" spans="1:255" ht="11.25" customHeight="1">
      <c r="B90" s="51" t="s">
        <v>39</v>
      </c>
      <c r="C90" s="25">
        <f>+G41</f>
        <v>0</v>
      </c>
      <c r="D90" s="52">
        <f>(C90/C94)</f>
        <v>0</v>
      </c>
      <c r="E90" s="23"/>
      <c r="F90" s="23"/>
      <c r="G90" s="29"/>
    </row>
    <row r="91" spans="1:255" ht="11.25" customHeight="1">
      <c r="B91" s="51" t="s">
        <v>21</v>
      </c>
      <c r="C91" s="25">
        <f>+G61</f>
        <v>1599880</v>
      </c>
      <c r="D91" s="52">
        <f>(C91/C94)</f>
        <v>0.33416421141983238</v>
      </c>
      <c r="E91" s="23"/>
      <c r="F91" s="23"/>
      <c r="G91" s="29"/>
    </row>
    <row r="92" spans="1:255" ht="11.25" customHeight="1">
      <c r="B92" s="51" t="s">
        <v>40</v>
      </c>
      <c r="C92" s="26">
        <f>+G67</f>
        <v>1182240</v>
      </c>
      <c r="D92" s="52">
        <f>(C92/C94)</f>
        <v>0.24693245575229555</v>
      </c>
      <c r="E92" s="28"/>
      <c r="F92" s="28"/>
      <c r="G92" s="29"/>
    </row>
    <row r="93" spans="1:255" ht="11.25" customHeight="1">
      <c r="B93" s="51" t="s">
        <v>41</v>
      </c>
      <c r="C93" s="26">
        <f>+G70</f>
        <v>227986</v>
      </c>
      <c r="D93" s="52">
        <f>(C93/C94)</f>
        <v>4.7619047619047616E-2</v>
      </c>
      <c r="E93" s="28"/>
      <c r="F93" s="28"/>
      <c r="G93" s="29"/>
    </row>
    <row r="94" spans="1:255" ht="11.25" customHeight="1" thickBot="1">
      <c r="B94" s="53" t="s">
        <v>42</v>
      </c>
      <c r="C94" s="54">
        <f>SUM(C88:C93)</f>
        <v>4787706</v>
      </c>
      <c r="D94" s="55">
        <f>SUM(D88:D93)</f>
        <v>1</v>
      </c>
      <c r="E94" s="28"/>
      <c r="F94" s="28"/>
      <c r="G94" s="29"/>
    </row>
    <row r="95" spans="1:255" ht="11.25" customHeight="1">
      <c r="B95" s="47"/>
      <c r="C95" s="34"/>
      <c r="D95" s="34"/>
      <c r="E95" s="34"/>
      <c r="F95" s="34"/>
      <c r="G95" s="29"/>
    </row>
    <row r="96" spans="1:255" ht="11.25" customHeight="1">
      <c r="B96" s="48"/>
      <c r="C96" s="34"/>
      <c r="D96" s="34"/>
      <c r="E96" s="34"/>
      <c r="F96" s="34"/>
      <c r="G96" s="29"/>
    </row>
    <row r="97" spans="2:7" ht="11.25" customHeight="1" thickBot="1">
      <c r="B97" s="61"/>
      <c r="C97" s="62" t="s">
        <v>121</v>
      </c>
      <c r="D97" s="63"/>
      <c r="E97" s="64"/>
      <c r="F97" s="27"/>
      <c r="G97" s="29"/>
    </row>
    <row r="98" spans="2:7" ht="11.25" customHeight="1">
      <c r="B98" s="65" t="s">
        <v>47</v>
      </c>
      <c r="C98" s="108">
        <v>2200</v>
      </c>
      <c r="D98" s="108">
        <v>2500</v>
      </c>
      <c r="E98" s="109">
        <v>2800</v>
      </c>
      <c r="F98" s="60"/>
      <c r="G98" s="30"/>
    </row>
    <row r="99" spans="2:7" ht="11.25" customHeight="1" thickBot="1">
      <c r="B99" s="53" t="s">
        <v>122</v>
      </c>
      <c r="C99" s="71">
        <f>(G71/C98)</f>
        <v>2176.23</v>
      </c>
      <c r="D99" s="71">
        <f>(G71/D98)</f>
        <v>1915.0824</v>
      </c>
      <c r="E99" s="72">
        <f>(G71/E98)</f>
        <v>1709.895</v>
      </c>
      <c r="F99" s="60"/>
      <c r="G99" s="30"/>
    </row>
    <row r="100" spans="2:7" ht="11.25" customHeight="1">
      <c r="B100" s="58" t="s">
        <v>43</v>
      </c>
      <c r="C100" s="31"/>
      <c r="D100" s="31"/>
      <c r="E100" s="31"/>
      <c r="F100" s="31"/>
      <c r="G100" s="31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2023-02-08T18:57:55Z</dcterms:modified>
</cp:coreProperties>
</file>