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O 2023\"/>
    </mc:Choice>
  </mc:AlternateContent>
  <bookViews>
    <workbookView xWindow="-120" yWindow="-120" windowWidth="20730" windowHeight="11760"/>
  </bookViews>
  <sheets>
    <sheet name="Bovinos carn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G63" i="1" l="1"/>
  <c r="G62" i="1"/>
  <c r="G61" i="1"/>
  <c r="G60" i="1"/>
  <c r="G55" i="1"/>
  <c r="G54" i="1"/>
  <c r="G53" i="1"/>
  <c r="G52" i="1"/>
  <c r="G51" i="1"/>
  <c r="G50" i="1"/>
  <c r="G49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2" i="1"/>
  <c r="G69" i="1" s="1"/>
  <c r="G40" i="1"/>
  <c r="C84" i="1" s="1"/>
  <c r="G64" i="1" l="1"/>
  <c r="C87" i="1" s="1"/>
  <c r="C83" i="1"/>
  <c r="G56" i="1"/>
  <c r="C86" i="1" s="1"/>
  <c r="G45" i="1"/>
  <c r="C85" i="1" s="1"/>
  <c r="G66" i="1" l="1"/>
  <c r="G67" i="1" s="1"/>
  <c r="G68" i="1" l="1"/>
  <c r="D94" i="1" s="1"/>
  <c r="C88" i="1"/>
  <c r="E94" i="1" l="1"/>
  <c r="C94" i="1"/>
  <c r="G70" i="1"/>
  <c r="C89" i="1"/>
  <c r="D86" i="1" l="1"/>
  <c r="D85" i="1"/>
  <c r="D87" i="1"/>
  <c r="D83" i="1"/>
  <c r="D88" i="1"/>
  <c r="D89" i="1" l="1"/>
</calcChain>
</file>

<file path=xl/sharedStrings.xml><?xml version="1.0" encoding="utf-8"?>
<sst xmlns="http://schemas.openxmlformats.org/spreadsheetml/2006/main" count="172" uniqueCount="121">
  <si>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</si>
  <si>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</si>
  <si>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</si>
  <si>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</si>
  <si>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</si>
  <si>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</si>
  <si>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</si>
  <si>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</si>
  <si>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</si>
  <si>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</si>
  <si>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</si>
  <si>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</si>
  <si>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</si>
  <si>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</si>
  <si>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</si>
  <si>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</si>
  <si>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</si>
  <si>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</si>
  <si>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</si>
  <si>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</si>
  <si>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</si>
  <si>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</si>
  <si>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</si>
  <si>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</si>
  <si>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</si>
  <si>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</si>
  <si>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Marzo-Abril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</si>
  <si>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</si>
  <si>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</si>
  <si>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</si>
  <si>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</si>
  <si>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</si>
  <si>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</si>
  <si>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</si>
  <si>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</si>
  <si>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</si>
  <si>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</si>
  <si>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</si>
  <si>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</si>
  <si>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</si>
  <si>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</si>
  <si>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</si>
  <si>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</si>
  <si>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</si>
  <si>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</si>
  <si>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</si>
  <si>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</si>
  <si>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</si>
  <si>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</si>
  <si>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</si>
  <si>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</si>
  <si>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</si>
  <si>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</si>
  <si>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</si>
  <si>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</si>
  <si>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</si>
  <si>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</si>
  <si>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</si>
  <si>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</si>
  <si>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</si>
  <si>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Mezcla</t>
  </si>
  <si>
    <t>RENDIMIENTO (kg/rebaño 20 animales)</t>
  </si>
  <si>
    <t>PRECIO ESPERADO ($/Kg.)</t>
  </si>
  <si>
    <t>Anual</t>
  </si>
  <si>
    <t>Enfermedad - sequia</t>
  </si>
  <si>
    <t>COSTOS DIRECTOS DE PRODUCCIÓN REBAÑO 20 ANIMALES</t>
  </si>
  <si>
    <t>Monitoreo sanidad del rebaño</t>
  </si>
  <si>
    <t>Enero-Diciembre</t>
  </si>
  <si>
    <t>Areteo con DIIO</t>
  </si>
  <si>
    <t>Alimentación</t>
  </si>
  <si>
    <t>Desparasitación</t>
  </si>
  <si>
    <t>Marzo-Septiembre</t>
  </si>
  <si>
    <t>Vacunación</t>
  </si>
  <si>
    <t>Muestreo de fecas</t>
  </si>
  <si>
    <t>Pesaje de animales</t>
  </si>
  <si>
    <t>Registros</t>
  </si>
  <si>
    <t>Marzo-Febrero</t>
  </si>
  <si>
    <t>Declaración de existencias</t>
  </si>
  <si>
    <t>Julio</t>
  </si>
  <si>
    <t>Septiembre-Julio</t>
  </si>
  <si>
    <t>Inseminación artificial</t>
  </si>
  <si>
    <t>Octubre-Diciembre</t>
  </si>
  <si>
    <t>Encaste</t>
  </si>
  <si>
    <t>Selección y desecho</t>
  </si>
  <si>
    <t>Octubre-Septiembre</t>
  </si>
  <si>
    <t>Detección preñez</t>
  </si>
  <si>
    <t>Noviembre-Febrero</t>
  </si>
  <si>
    <t>Antiparasitario</t>
  </si>
  <si>
    <t>ml</t>
  </si>
  <si>
    <t>Marzo - Septiembre</t>
  </si>
  <si>
    <t>Vacunas</t>
  </si>
  <si>
    <t>Alimentación con subproductos</t>
  </si>
  <si>
    <t>Marzo - Agosto</t>
  </si>
  <si>
    <t>Alimentación con heno</t>
  </si>
  <si>
    <t>Arriendo de talaje</t>
  </si>
  <si>
    <t>c/u</t>
  </si>
  <si>
    <t>Septiembre - Febrero</t>
  </si>
  <si>
    <t>Medicamentos emergencias</t>
  </si>
  <si>
    <t>Enero - Diciembre</t>
  </si>
  <si>
    <t>ha</t>
  </si>
  <si>
    <t xml:space="preserve">Agosto </t>
  </si>
  <si>
    <t>Traslados internos</t>
  </si>
  <si>
    <t>Agosto - Noviembre</t>
  </si>
  <si>
    <t>Aretes</t>
  </si>
  <si>
    <t>caja</t>
  </si>
  <si>
    <t>Fletes</t>
  </si>
  <si>
    <t>$</t>
  </si>
  <si>
    <t>Rendimiento (Kg.)</t>
  </si>
  <si>
    <t>ESCENARIOS COSTO UNITARIO  ($)</t>
  </si>
  <si>
    <t>Costo unitario ($/Kg.) (*)</t>
  </si>
  <si>
    <t>% de Preñez</t>
  </si>
  <si>
    <t>% de Destete</t>
  </si>
  <si>
    <t>% de Parición</t>
  </si>
  <si>
    <t>Consideraciones</t>
  </si>
  <si>
    <t>Praderas Suplementarias</t>
  </si>
  <si>
    <t>Inseminación artificial (costo incluye dosis y servicio)</t>
  </si>
  <si>
    <t>Viajes a la cordillera o cerros aledaños utilizados para talaje  (veranadas/invernadas)</t>
  </si>
  <si>
    <t>Enero 2024</t>
  </si>
  <si>
    <t>BOVINOS CARNE</t>
  </si>
  <si>
    <t>Feria  ganadera San Fernando o Melipilla</t>
  </si>
  <si>
    <t>Lolol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</si>
</sst>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sz val="8"/>
      <color rgb="FF000000"/>
      <name val="Arial Narrow"/>
      <family val="2"/>
    </font>
    <font>
      <sz val="11"/>
      <color indexed="8"/>
      <name val="Calibri"/>
      <family val="2"/>
    </font>
    <font>
      <sz val="9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7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166" fontId="19" fillId="0" borderId="19" applyFont="0" applyFill="0" applyBorder="0" applyAlignment="0" applyProtection="0"/>
    <xf numFmtId="0" fontId="1" fillId="0" borderId="19"/>
    <xf numFmtId="41" fontId="2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2" fillId="3" borderId="5" xfId="0" applyNumberFormat="1" applyFont="1" applyFill="1" applyBorder="1" applyAlignment="1">
      <alignment vertical="center" wrapText="1"/>
    </xf>
    <xf numFmtId="0" fontId="3" fillId="2" borderId="7" xfId="0" applyFont="1" applyFill="1" applyBorder="1"/>
    <xf numFmtId="49" fontId="5" fillId="2" borderId="5" xfId="0" applyNumberFormat="1" applyFont="1" applyFill="1" applyBorder="1" applyAlignment="1">
      <alignment vertical="center" wrapText="1"/>
    </xf>
    <xf numFmtId="0" fontId="6" fillId="2" borderId="7" xfId="0" applyFont="1" applyFill="1" applyBorder="1"/>
    <xf numFmtId="49" fontId="5" fillId="2" borderId="6" xfId="0" applyNumberFormat="1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right" wrapText="1"/>
    </xf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/>
    <xf numFmtId="0" fontId="3" fillId="2" borderId="3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3" fillId="2" borderId="11" xfId="0" applyFont="1" applyFill="1" applyBorder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/>
    <xf numFmtId="3" fontId="3" fillId="2" borderId="12" xfId="0" applyNumberFormat="1" applyFont="1" applyFill="1" applyBorder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/>
    <xf numFmtId="0" fontId="3" fillId="2" borderId="16" xfId="0" applyFont="1" applyFill="1" applyBorder="1"/>
    <xf numFmtId="3" fontId="3" fillId="2" borderId="16" xfId="0" applyNumberFormat="1" applyFont="1" applyFill="1" applyBorder="1"/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/>
    </xf>
    <xf numFmtId="0" fontId="2" fillId="5" borderId="13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0" fillId="2" borderId="17" xfId="0" applyFill="1" applyBorder="1"/>
    <xf numFmtId="0" fontId="14" fillId="7" borderId="19" xfId="0" applyFont="1" applyFill="1" applyBorder="1"/>
    <xf numFmtId="49" fontId="12" fillId="8" borderId="20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2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/>
    <xf numFmtId="0" fontId="0" fillId="2" borderId="21" xfId="0" applyFill="1" applyBorder="1"/>
    <xf numFmtId="49" fontId="0" fillId="2" borderId="19" xfId="0" applyNumberForma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3" fillId="2" borderId="22" xfId="0" applyFont="1" applyFill="1" applyBorder="1"/>
    <xf numFmtId="3" fontId="3" fillId="2" borderId="22" xfId="0" applyNumberFormat="1" applyFont="1" applyFill="1" applyBorder="1"/>
    <xf numFmtId="49" fontId="2" fillId="5" borderId="23" xfId="0" applyNumberFormat="1" applyFont="1" applyFill="1" applyBorder="1" applyAlignment="1">
      <alignment vertical="center"/>
    </xf>
    <xf numFmtId="0" fontId="2" fillId="5" borderId="24" xfId="0" applyFont="1" applyFill="1" applyBorder="1" applyAlignment="1">
      <alignment vertical="center"/>
    </xf>
    <xf numFmtId="164" fontId="2" fillId="5" borderId="25" xfId="0" applyNumberFormat="1" applyFont="1" applyFill="1" applyBorder="1" applyAlignment="1">
      <alignment vertical="center"/>
    </xf>
    <xf numFmtId="49" fontId="2" fillId="3" borderId="26" xfId="0" applyNumberFormat="1" applyFont="1" applyFill="1" applyBorder="1" applyAlignment="1">
      <alignment vertical="center"/>
    </xf>
    <xf numFmtId="164" fontId="2" fillId="3" borderId="27" xfId="0" applyNumberFormat="1" applyFont="1" applyFill="1" applyBorder="1" applyAlignment="1">
      <alignment vertical="center"/>
    </xf>
    <xf numFmtId="49" fontId="2" fillId="5" borderId="26" xfId="0" applyNumberFormat="1" applyFont="1" applyFill="1" applyBorder="1" applyAlignment="1">
      <alignment vertical="center"/>
    </xf>
    <xf numFmtId="164" fontId="2" fillId="5" borderId="27" xfId="0" applyNumberFormat="1" applyFont="1" applyFill="1" applyBorder="1" applyAlignment="1">
      <alignment vertical="center"/>
    </xf>
    <xf numFmtId="49" fontId="2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4" fontId="2" fillId="6" borderId="30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/>
    <xf numFmtId="49" fontId="12" fillId="8" borderId="35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0" fontId="14" fillId="2" borderId="43" xfId="0" applyFont="1" applyFill="1" applyBorder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0" fontId="14" fillId="2" borderId="48" xfId="0" applyFont="1" applyFill="1" applyBorder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165" fontId="12" fillId="8" borderId="37" xfId="0" applyNumberFormat="1" applyFont="1" applyFill="1" applyBorder="1" applyAlignment="1">
      <alignment vertical="center"/>
    </xf>
    <xf numFmtId="0" fontId="18" fillId="0" borderId="53" xfId="0" applyFont="1" applyFill="1" applyBorder="1" applyAlignment="1">
      <alignment horizontal="right"/>
    </xf>
    <xf numFmtId="3" fontId="12" fillId="8" borderId="51" xfId="0" applyNumberFormat="1" applyFont="1" applyFill="1" applyBorder="1" applyAlignment="1">
      <alignment vertical="center"/>
    </xf>
    <xf numFmtId="9" fontId="14" fillId="2" borderId="54" xfId="0" applyNumberFormat="1" applyFont="1" applyFill="1" applyBorder="1"/>
    <xf numFmtId="0" fontId="14" fillId="7" borderId="55" xfId="0" applyFont="1" applyFill="1" applyBorder="1"/>
    <xf numFmtId="9" fontId="14" fillId="7" borderId="56" xfId="0" applyNumberFormat="1" applyFont="1" applyFill="1" applyBorder="1"/>
    <xf numFmtId="0" fontId="14" fillId="7" borderId="57" xfId="0" applyFont="1" applyFill="1" applyBorder="1"/>
    <xf numFmtId="9" fontId="14" fillId="7" borderId="58" xfId="0" applyNumberFormat="1" applyFont="1" applyFill="1" applyBorder="1"/>
    <xf numFmtId="0" fontId="14" fillId="7" borderId="59" xfId="0" applyFont="1" applyFill="1" applyBorder="1"/>
    <xf numFmtId="9" fontId="14" fillId="7" borderId="60" xfId="0" applyNumberFormat="1" applyFont="1" applyFill="1" applyBorder="1"/>
    <xf numFmtId="17" fontId="20" fillId="10" borderId="61" xfId="2" applyNumberFormat="1" applyFont="1" applyFill="1" applyBorder="1" applyAlignment="1">
      <alignment horizontal="right"/>
    </xf>
    <xf numFmtId="0" fontId="0" fillId="2" borderId="4" xfId="0" applyFont="1" applyFill="1" applyBorder="1" applyAlignment="1"/>
    <xf numFmtId="0" fontId="0" fillId="0" borderId="0" xfId="0" applyNumberFormat="1" applyFont="1" applyAlignment="1"/>
    <xf numFmtId="0" fontId="0" fillId="0" borderId="0" xfId="0" applyFont="1" applyAlignment="1"/>
    <xf numFmtId="0" fontId="5" fillId="2" borderId="4" xfId="0" applyFont="1" applyFill="1" applyBorder="1" applyAlignment="1"/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vertical="center"/>
    </xf>
    <xf numFmtId="0" fontId="5" fillId="0" borderId="0" xfId="0" applyNumberFormat="1" applyFont="1" applyAlignment="1"/>
    <xf numFmtId="0" fontId="5" fillId="0" borderId="0" xfId="0" applyFont="1" applyAlignment="1"/>
    <xf numFmtId="0" fontId="6" fillId="2" borderId="4" xfId="0" applyFont="1" applyFill="1" applyBorder="1"/>
    <xf numFmtId="0" fontId="6" fillId="0" borderId="0" xfId="0" applyNumberFormat="1" applyFont="1"/>
    <xf numFmtId="0" fontId="6" fillId="0" borderId="0" xfId="0" applyFont="1"/>
    <xf numFmtId="3" fontId="3" fillId="2" borderId="6" xfId="0" applyNumberFormat="1" applyFont="1" applyFill="1" applyBorder="1" applyAlignment="1"/>
    <xf numFmtId="0" fontId="6" fillId="2" borderId="62" xfId="0" applyFont="1" applyFill="1" applyBorder="1"/>
    <xf numFmtId="3" fontId="5" fillId="2" borderId="63" xfId="0" applyNumberFormat="1" applyFont="1" applyFill="1" applyBorder="1" applyAlignment="1">
      <alignment horizontal="right" wrapText="1"/>
    </xf>
    <xf numFmtId="49" fontId="5" fillId="0" borderId="66" xfId="0" applyNumberFormat="1" applyFont="1" applyFill="1" applyBorder="1" applyAlignment="1"/>
    <xf numFmtId="0" fontId="5" fillId="0" borderId="67" xfId="0" applyFont="1" applyFill="1" applyBorder="1" applyAlignment="1"/>
    <xf numFmtId="41" fontId="12" fillId="8" borderId="51" xfId="3" applyFont="1" applyFill="1" applyBorder="1" applyAlignment="1">
      <alignment vertical="center"/>
    </xf>
    <xf numFmtId="41" fontId="12" fillId="8" borderId="52" xfId="3" applyFont="1" applyFill="1" applyBorder="1" applyAlignment="1">
      <alignment vertical="center"/>
    </xf>
    <xf numFmtId="41" fontId="5" fillId="2" borderId="6" xfId="3" applyFont="1" applyFill="1" applyBorder="1" applyAlignment="1"/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5" fillId="2" borderId="6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49" fontId="7" fillId="3" borderId="54" xfId="0" applyNumberFormat="1" applyFont="1" applyFill="1" applyBorder="1" applyAlignment="1">
      <alignment horizontal="center" vertical="center"/>
    </xf>
    <xf numFmtId="49" fontId="7" fillId="3" borderId="68" xfId="0" applyNumberFormat="1" applyFont="1" applyFill="1" applyBorder="1" applyAlignment="1">
      <alignment horizontal="center" vertical="center"/>
    </xf>
    <xf numFmtId="49" fontId="7" fillId="3" borderId="69" xfId="0" applyNumberFormat="1" applyFont="1" applyFill="1" applyBorder="1" applyAlignment="1">
      <alignment horizontal="center" vertical="center"/>
    </xf>
    <xf numFmtId="49" fontId="17" fillId="9" borderId="38" xfId="0" applyNumberFormat="1" applyFont="1" applyFill="1" applyBorder="1" applyAlignment="1">
      <alignment horizontal="center" vertical="center"/>
    </xf>
    <xf numFmtId="0" fontId="12" fillId="9" borderId="39" xfId="0" applyFont="1" applyFill="1" applyBorder="1" applyAlignment="1">
      <alignment horizontal="center" vertical="center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5" fillId="2" borderId="65" xfId="0" applyNumberFormat="1" applyFont="1" applyFill="1" applyBorder="1" applyAlignment="1">
      <alignment wrapText="1"/>
    </xf>
    <xf numFmtId="0" fontId="5" fillId="2" borderId="65" xfId="0" applyFont="1" applyFill="1" applyBorder="1" applyAlignment="1">
      <alignment wrapText="1"/>
    </xf>
    <xf numFmtId="49" fontId="5" fillId="2" borderId="64" xfId="0" applyNumberFormat="1" applyFont="1" applyFill="1" applyBorder="1" applyAlignment="1">
      <alignment wrapText="1"/>
    </xf>
    <xf numFmtId="0" fontId="5" fillId="2" borderId="64" xfId="0" applyFont="1" applyFill="1" applyBorder="1" applyAlignment="1">
      <alignment wrapText="1"/>
    </xf>
    <xf numFmtId="0" fontId="22" fillId="0" borderId="53" xfId="0" applyFont="1" applyFill="1" applyBorder="1" applyAlignment="1">
      <alignment horizontal="right" wrapText="1"/>
    </xf>
  </cellXfs>
  <cellStyles count="4">
    <cellStyle name="Millares [0]" xfId="3" builtinId="6"/>
    <cellStyle name="Millares 8" xfId="1"/>
    <cellStyle name="Normal" xfId="0" builtinId="0"/>
    <cellStyle name="Normal 4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79533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topLeftCell="A7" zoomScaleNormal="100" workbookViewId="0">
      <selection activeCell="B66" sqref="B66:G70"/>
    </sheetView>
  </sheetViews>
  <sheetFormatPr baseColWidth="10" defaultColWidth="10.85546875" defaultRowHeight="11.25" customHeight="1"/>
  <cols>
    <col min="1" max="1" width="4.42578125" style="1" customWidth="1"/>
    <col min="2" max="2" width="43.7109375" style="1" customWidth="1"/>
    <col min="3" max="3" width="19.42578125" style="1" customWidth="1"/>
    <col min="4" max="4" width="9.42578125" style="1" customWidth="1"/>
    <col min="5" max="5" width="23.140625" style="1" bestFit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28.5" customHeight="1">
      <c r="A9" s="5"/>
      <c r="B9" s="6" t="s">
        <v>0</v>
      </c>
      <c r="C9" s="90" t="s">
        <v>118</v>
      </c>
      <c r="D9" s="7"/>
      <c r="E9" s="120" t="s">
        <v>61</v>
      </c>
      <c r="F9" s="121"/>
      <c r="G9" s="112">
        <v>4125</v>
      </c>
    </row>
    <row r="10" spans="1:7" ht="38.25" customHeight="1">
      <c r="A10" s="5"/>
      <c r="B10" s="8" t="s">
        <v>1</v>
      </c>
      <c r="C10" s="90" t="s">
        <v>60</v>
      </c>
      <c r="D10" s="9"/>
      <c r="E10" s="122" t="s">
        <v>2</v>
      </c>
      <c r="F10" s="123"/>
      <c r="G10" s="10" t="s">
        <v>117</v>
      </c>
    </row>
    <row r="11" spans="1:7" ht="18" customHeight="1">
      <c r="A11" s="5"/>
      <c r="B11" s="8" t="s">
        <v>3</v>
      </c>
      <c r="C11" s="10" t="s">
        <v>4</v>
      </c>
      <c r="D11" s="9"/>
      <c r="E11" s="135" t="s">
        <v>62</v>
      </c>
      <c r="F11" s="136"/>
      <c r="G11" s="119">
        <v>1750</v>
      </c>
    </row>
    <row r="12" spans="1:7" ht="11.25" customHeight="1">
      <c r="A12" s="5"/>
      <c r="B12" s="8" t="s">
        <v>5</v>
      </c>
      <c r="C12" s="11" t="s">
        <v>6</v>
      </c>
      <c r="D12" s="113"/>
      <c r="E12" s="115" t="s">
        <v>7</v>
      </c>
      <c r="F12" s="116"/>
      <c r="G12" s="114">
        <f>G9*G11</f>
        <v>7218750</v>
      </c>
    </row>
    <row r="13" spans="1:7" ht="15">
      <c r="A13" s="5"/>
      <c r="B13" s="8" t="s">
        <v>8</v>
      </c>
      <c r="C13" s="137" t="s">
        <v>120</v>
      </c>
      <c r="D13" s="9"/>
      <c r="E13" s="133" t="s">
        <v>9</v>
      </c>
      <c r="F13" s="134"/>
      <c r="G13" s="10" t="s">
        <v>119</v>
      </c>
    </row>
    <row r="14" spans="1:7" ht="13.5" customHeight="1">
      <c r="A14" s="5"/>
      <c r="B14" s="8" t="s">
        <v>10</v>
      </c>
      <c r="C14" s="10" t="s">
        <v>59</v>
      </c>
      <c r="D14" s="9"/>
      <c r="E14" s="122" t="s">
        <v>11</v>
      </c>
      <c r="F14" s="123"/>
      <c r="G14" s="10" t="s">
        <v>63</v>
      </c>
    </row>
    <row r="15" spans="1:7" ht="25.5" customHeight="1">
      <c r="A15" s="5"/>
      <c r="B15" s="8" t="s">
        <v>12</v>
      </c>
      <c r="C15" s="99">
        <v>44927</v>
      </c>
      <c r="D15" s="9"/>
      <c r="E15" s="124" t="s">
        <v>13</v>
      </c>
      <c r="F15" s="125"/>
      <c r="G15" s="11" t="s">
        <v>64</v>
      </c>
    </row>
    <row r="16" spans="1:7" ht="12" customHeight="1">
      <c r="A16" s="2"/>
      <c r="B16" s="12"/>
      <c r="C16" s="13"/>
      <c r="D16" s="14"/>
      <c r="E16" s="15"/>
      <c r="F16" s="15"/>
      <c r="G16" s="16"/>
    </row>
    <row r="17" spans="1:255" ht="12" customHeight="1">
      <c r="A17" s="17"/>
      <c r="B17" s="126" t="s">
        <v>65</v>
      </c>
      <c r="C17" s="127"/>
      <c r="D17" s="127"/>
      <c r="E17" s="127"/>
      <c r="F17" s="127"/>
      <c r="G17" s="128"/>
    </row>
    <row r="18" spans="1:255" ht="12" customHeight="1">
      <c r="A18" s="2"/>
      <c r="B18" s="18"/>
      <c r="C18" s="19"/>
      <c r="D18" s="19"/>
      <c r="E18" s="19"/>
      <c r="F18" s="20"/>
      <c r="G18" s="20"/>
    </row>
    <row r="19" spans="1:255" s="102" customFormat="1" ht="12" customHeight="1">
      <c r="A19" s="100"/>
      <c r="B19" s="22" t="s">
        <v>14</v>
      </c>
      <c r="C19" s="23"/>
      <c r="D19" s="24"/>
      <c r="E19" s="24"/>
      <c r="F19" s="25"/>
      <c r="G19" s="25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  <c r="IU19" s="101"/>
    </row>
    <row r="20" spans="1:255" s="102" customFormat="1" ht="24" customHeight="1">
      <c r="A20" s="100"/>
      <c r="B20" s="26" t="s">
        <v>15</v>
      </c>
      <c r="C20" s="27" t="s">
        <v>16</v>
      </c>
      <c r="D20" s="27" t="s">
        <v>17</v>
      </c>
      <c r="E20" s="26" t="s">
        <v>18</v>
      </c>
      <c r="F20" s="27" t="s">
        <v>19</v>
      </c>
      <c r="G20" s="26" t="s">
        <v>20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  <c r="IS20" s="101"/>
      <c r="IT20" s="101"/>
      <c r="IU20" s="101"/>
    </row>
    <row r="21" spans="1:255" s="108" customFormat="1" ht="12" customHeight="1">
      <c r="A21" s="103"/>
      <c r="B21" s="104" t="s">
        <v>66</v>
      </c>
      <c r="C21" s="105" t="s">
        <v>21</v>
      </c>
      <c r="D21" s="105">
        <v>2</v>
      </c>
      <c r="E21" s="105" t="s">
        <v>67</v>
      </c>
      <c r="F21" s="106">
        <v>25000</v>
      </c>
      <c r="G21" s="106">
        <f>D21*F21</f>
        <v>50000</v>
      </c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  <c r="IR21" s="107"/>
      <c r="IS21" s="107"/>
      <c r="IT21" s="107"/>
      <c r="IU21" s="107"/>
    </row>
    <row r="22" spans="1:255" s="108" customFormat="1" ht="12" customHeight="1">
      <c r="A22" s="103"/>
      <c r="B22" s="104" t="s">
        <v>68</v>
      </c>
      <c r="C22" s="105" t="s">
        <v>21</v>
      </c>
      <c r="D22" s="105">
        <v>2</v>
      </c>
      <c r="E22" s="105" t="s">
        <v>67</v>
      </c>
      <c r="F22" s="106">
        <v>25000</v>
      </c>
      <c r="G22" s="106">
        <f t="shared" ref="G22:G34" si="0">D22*F22</f>
        <v>50000</v>
      </c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  <c r="IR22" s="107"/>
      <c r="IS22" s="107"/>
      <c r="IT22" s="107"/>
      <c r="IU22" s="107"/>
    </row>
    <row r="23" spans="1:255" s="108" customFormat="1" ht="12" customHeight="1">
      <c r="A23" s="103"/>
      <c r="B23" s="104" t="s">
        <v>69</v>
      </c>
      <c r="C23" s="105" t="s">
        <v>21</v>
      </c>
      <c r="D23" s="105">
        <v>46</v>
      </c>
      <c r="E23" s="105" t="s">
        <v>67</v>
      </c>
      <c r="F23" s="106">
        <v>25000</v>
      </c>
      <c r="G23" s="106">
        <f t="shared" si="0"/>
        <v>1150000</v>
      </c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  <c r="IQ23" s="107"/>
      <c r="IR23" s="107"/>
      <c r="IS23" s="107"/>
      <c r="IT23" s="107"/>
      <c r="IU23" s="107"/>
    </row>
    <row r="24" spans="1:255" s="108" customFormat="1" ht="12" customHeight="1">
      <c r="A24" s="103"/>
      <c r="B24" s="104" t="s">
        <v>70</v>
      </c>
      <c r="C24" s="105" t="s">
        <v>21</v>
      </c>
      <c r="D24" s="105">
        <v>1</v>
      </c>
      <c r="E24" s="105" t="s">
        <v>71</v>
      </c>
      <c r="F24" s="106">
        <v>25000</v>
      </c>
      <c r="G24" s="106">
        <f t="shared" si="0"/>
        <v>25000</v>
      </c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  <c r="IR24" s="107"/>
      <c r="IS24" s="107"/>
      <c r="IT24" s="107"/>
      <c r="IU24" s="107"/>
    </row>
    <row r="25" spans="1:255" s="108" customFormat="1" ht="12" customHeight="1">
      <c r="A25" s="103"/>
      <c r="B25" s="104" t="s">
        <v>72</v>
      </c>
      <c r="C25" s="105" t="s">
        <v>21</v>
      </c>
      <c r="D25" s="105">
        <v>1</v>
      </c>
      <c r="E25" s="105" t="s">
        <v>71</v>
      </c>
      <c r="F25" s="106">
        <v>25000</v>
      </c>
      <c r="G25" s="106">
        <f t="shared" si="0"/>
        <v>25000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  <c r="IU25" s="107"/>
    </row>
    <row r="26" spans="1:255" s="108" customFormat="1" ht="12" customHeight="1">
      <c r="A26" s="103"/>
      <c r="B26" s="104" t="s">
        <v>73</v>
      </c>
      <c r="C26" s="105" t="s">
        <v>21</v>
      </c>
      <c r="D26" s="105">
        <v>0.25</v>
      </c>
      <c r="E26" s="105" t="s">
        <v>71</v>
      </c>
      <c r="F26" s="106">
        <v>25000</v>
      </c>
      <c r="G26" s="106">
        <f t="shared" si="0"/>
        <v>6250</v>
      </c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  <c r="IU26" s="107"/>
    </row>
    <row r="27" spans="1:255" s="108" customFormat="1" ht="12" customHeight="1">
      <c r="A27" s="103"/>
      <c r="B27" s="104" t="s">
        <v>74</v>
      </c>
      <c r="C27" s="105" t="s">
        <v>21</v>
      </c>
      <c r="D27" s="105">
        <v>1</v>
      </c>
      <c r="E27" s="105" t="s">
        <v>26</v>
      </c>
      <c r="F27" s="106">
        <v>25000</v>
      </c>
      <c r="G27" s="106">
        <f t="shared" si="0"/>
        <v>25000</v>
      </c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  <c r="IU27" s="107"/>
    </row>
    <row r="28" spans="1:255" s="108" customFormat="1" ht="12" customHeight="1">
      <c r="A28" s="103"/>
      <c r="B28" s="104" t="s">
        <v>75</v>
      </c>
      <c r="C28" s="105" t="s">
        <v>21</v>
      </c>
      <c r="D28" s="105">
        <v>2</v>
      </c>
      <c r="E28" s="105" t="s">
        <v>76</v>
      </c>
      <c r="F28" s="106">
        <v>25000</v>
      </c>
      <c r="G28" s="106">
        <f t="shared" si="0"/>
        <v>50000</v>
      </c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  <c r="IU28" s="107"/>
    </row>
    <row r="29" spans="1:255" s="108" customFormat="1" ht="12" customHeight="1">
      <c r="A29" s="103"/>
      <c r="B29" s="104" t="s">
        <v>77</v>
      </c>
      <c r="C29" s="105" t="s">
        <v>21</v>
      </c>
      <c r="D29" s="105">
        <v>1</v>
      </c>
      <c r="E29" s="105" t="s">
        <v>78</v>
      </c>
      <c r="F29" s="106">
        <v>25000</v>
      </c>
      <c r="G29" s="106">
        <f t="shared" si="0"/>
        <v>25000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  <c r="IU29" s="107"/>
    </row>
    <row r="30" spans="1:255" s="108" customFormat="1" ht="12" customHeight="1">
      <c r="A30" s="103"/>
      <c r="B30" s="104" t="s">
        <v>116</v>
      </c>
      <c r="C30" s="105" t="s">
        <v>21</v>
      </c>
      <c r="D30" s="105">
        <v>10</v>
      </c>
      <c r="E30" s="105" t="s">
        <v>79</v>
      </c>
      <c r="F30" s="106">
        <v>25000</v>
      </c>
      <c r="G30" s="106">
        <f t="shared" si="0"/>
        <v>250000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  <c r="IU30" s="107"/>
    </row>
    <row r="31" spans="1:255" s="108" customFormat="1" ht="12" customHeight="1">
      <c r="A31" s="103"/>
      <c r="B31" s="104" t="s">
        <v>80</v>
      </c>
      <c r="C31" s="105" t="s">
        <v>21</v>
      </c>
      <c r="D31" s="105">
        <v>1</v>
      </c>
      <c r="E31" s="105" t="s">
        <v>81</v>
      </c>
      <c r="F31" s="106">
        <v>25000</v>
      </c>
      <c r="G31" s="106">
        <f t="shared" si="0"/>
        <v>25000</v>
      </c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  <c r="IU31" s="107"/>
    </row>
    <row r="32" spans="1:255" s="108" customFormat="1" ht="12" customHeight="1">
      <c r="A32" s="103"/>
      <c r="B32" s="104" t="s">
        <v>82</v>
      </c>
      <c r="C32" s="105" t="s">
        <v>21</v>
      </c>
      <c r="D32" s="105">
        <v>6</v>
      </c>
      <c r="E32" s="105" t="s">
        <v>81</v>
      </c>
      <c r="F32" s="106">
        <v>25000</v>
      </c>
      <c r="G32" s="106">
        <f t="shared" si="0"/>
        <v>150000</v>
      </c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</row>
    <row r="33" spans="1:255" s="108" customFormat="1" ht="12" customHeight="1">
      <c r="A33" s="103"/>
      <c r="B33" s="104" t="s">
        <v>83</v>
      </c>
      <c r="C33" s="105" t="s">
        <v>21</v>
      </c>
      <c r="D33" s="105">
        <v>2</v>
      </c>
      <c r="E33" s="105" t="s">
        <v>84</v>
      </c>
      <c r="F33" s="106">
        <v>25000</v>
      </c>
      <c r="G33" s="106">
        <f t="shared" si="0"/>
        <v>50000</v>
      </c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  <c r="IU33" s="107"/>
    </row>
    <row r="34" spans="1:255" s="108" customFormat="1" ht="12" customHeight="1">
      <c r="A34" s="103"/>
      <c r="B34" s="104" t="s">
        <v>85</v>
      </c>
      <c r="C34" s="105" t="s">
        <v>21</v>
      </c>
      <c r="D34" s="105">
        <v>2</v>
      </c>
      <c r="E34" s="105" t="s">
        <v>86</v>
      </c>
      <c r="F34" s="106">
        <v>25000</v>
      </c>
      <c r="G34" s="106">
        <f t="shared" si="0"/>
        <v>50000</v>
      </c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  <c r="IU34" s="107"/>
    </row>
    <row r="35" spans="1:255" s="111" customFormat="1" ht="12" customHeight="1">
      <c r="A35" s="109"/>
      <c r="B35" s="31" t="s">
        <v>22</v>
      </c>
      <c r="C35" s="32"/>
      <c r="D35" s="32"/>
      <c r="E35" s="32"/>
      <c r="F35" s="33"/>
      <c r="G35" s="34">
        <f>SUM(G21:G34)</f>
        <v>1931250</v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  <c r="IT35" s="110"/>
      <c r="IU35" s="110"/>
    </row>
    <row r="36" spans="1:255" ht="13.5" customHeight="1">
      <c r="A36" s="2"/>
      <c r="B36" s="18"/>
      <c r="C36" s="20"/>
      <c r="D36" s="20"/>
      <c r="E36" s="20"/>
      <c r="F36" s="21"/>
      <c r="G36" s="21"/>
    </row>
    <row r="37" spans="1:255" s="102" customFormat="1" ht="12" customHeight="1">
      <c r="A37" s="100"/>
      <c r="B37" s="22" t="s">
        <v>23</v>
      </c>
      <c r="C37" s="23"/>
      <c r="D37" s="24"/>
      <c r="E37" s="24"/>
      <c r="F37" s="25"/>
      <c r="G37" s="25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  <c r="HT37" s="101"/>
      <c r="HU37" s="101"/>
      <c r="HV37" s="101"/>
      <c r="HW37" s="101"/>
      <c r="HX37" s="101"/>
      <c r="HY37" s="101"/>
      <c r="HZ37" s="101"/>
      <c r="IA37" s="101"/>
      <c r="IB37" s="101"/>
      <c r="IC37" s="101"/>
      <c r="ID37" s="101"/>
      <c r="IE37" s="101"/>
      <c r="IF37" s="101"/>
      <c r="IG37" s="101"/>
      <c r="IH37" s="101"/>
      <c r="II37" s="101"/>
      <c r="IJ37" s="101"/>
      <c r="IK37" s="101"/>
      <c r="IL37" s="101"/>
      <c r="IM37" s="101"/>
      <c r="IN37" s="101"/>
      <c r="IO37" s="101"/>
      <c r="IP37" s="101"/>
      <c r="IQ37" s="101"/>
      <c r="IR37" s="101"/>
      <c r="IS37" s="101"/>
      <c r="IT37" s="101"/>
      <c r="IU37" s="101"/>
    </row>
    <row r="38" spans="1:255" s="102" customFormat="1" ht="24" customHeight="1">
      <c r="A38" s="100"/>
      <c r="B38" s="26" t="s">
        <v>15</v>
      </c>
      <c r="C38" s="27" t="s">
        <v>16</v>
      </c>
      <c r="D38" s="27" t="s">
        <v>17</v>
      </c>
      <c r="E38" s="26" t="s">
        <v>18</v>
      </c>
      <c r="F38" s="27" t="s">
        <v>19</v>
      </c>
      <c r="G38" s="26" t="s">
        <v>20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  <c r="HU38" s="101"/>
      <c r="HV38" s="101"/>
      <c r="HW38" s="101"/>
      <c r="HX38" s="101"/>
      <c r="HY38" s="101"/>
      <c r="HZ38" s="101"/>
      <c r="IA38" s="101"/>
      <c r="IB38" s="101"/>
      <c r="IC38" s="101"/>
      <c r="ID38" s="101"/>
      <c r="IE38" s="101"/>
      <c r="IF38" s="101"/>
      <c r="IG38" s="101"/>
      <c r="IH38" s="101"/>
      <c r="II38" s="101"/>
      <c r="IJ38" s="101"/>
      <c r="IK38" s="101"/>
      <c r="IL38" s="101"/>
      <c r="IM38" s="101"/>
      <c r="IN38" s="101"/>
      <c r="IO38" s="101"/>
      <c r="IP38" s="101"/>
      <c r="IQ38" s="101"/>
      <c r="IR38" s="101"/>
      <c r="IS38" s="101"/>
      <c r="IT38" s="101"/>
      <c r="IU38" s="101"/>
    </row>
    <row r="39" spans="1:255" s="108" customFormat="1" ht="12" customHeight="1">
      <c r="A39" s="103"/>
      <c r="B39" s="104"/>
      <c r="C39" s="105"/>
      <c r="D39" s="105"/>
      <c r="E39" s="105"/>
      <c r="F39" s="106"/>
      <c r="G39" s="106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  <c r="IU39" s="107"/>
    </row>
    <row r="40" spans="1:255" s="111" customFormat="1" ht="12" customHeight="1">
      <c r="A40" s="109"/>
      <c r="B40" s="31" t="s">
        <v>24</v>
      </c>
      <c r="C40" s="32"/>
      <c r="D40" s="32"/>
      <c r="E40" s="32"/>
      <c r="F40" s="33"/>
      <c r="G40" s="34">
        <f>SUM(G39)</f>
        <v>0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  <c r="IL40" s="110"/>
      <c r="IM40" s="110"/>
      <c r="IN40" s="110"/>
      <c r="IO40" s="110"/>
      <c r="IP40" s="110"/>
      <c r="IQ40" s="110"/>
      <c r="IR40" s="110"/>
      <c r="IS40" s="110"/>
      <c r="IT40" s="110"/>
      <c r="IU40" s="110"/>
    </row>
    <row r="41" spans="1:255" ht="12" customHeight="1">
      <c r="A41" s="2"/>
      <c r="B41" s="28"/>
      <c r="C41" s="29"/>
      <c r="D41" s="29"/>
      <c r="E41" s="29"/>
      <c r="F41" s="30"/>
      <c r="G41" s="30"/>
    </row>
    <row r="42" spans="1:255" s="102" customFormat="1" ht="12" customHeight="1">
      <c r="A42" s="100"/>
      <c r="B42" s="22" t="s">
        <v>25</v>
      </c>
      <c r="C42" s="23"/>
      <c r="D42" s="24"/>
      <c r="E42" s="24"/>
      <c r="F42" s="25"/>
      <c r="G42" s="25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</row>
    <row r="43" spans="1:255" s="102" customFormat="1" ht="24" customHeight="1">
      <c r="A43" s="100"/>
      <c r="B43" s="26" t="s">
        <v>15</v>
      </c>
      <c r="C43" s="27" t="s">
        <v>16</v>
      </c>
      <c r="D43" s="27" t="s">
        <v>17</v>
      </c>
      <c r="E43" s="26" t="s">
        <v>18</v>
      </c>
      <c r="F43" s="27" t="s">
        <v>19</v>
      </c>
      <c r="G43" s="26" t="s">
        <v>20</v>
      </c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01"/>
      <c r="GU43" s="101"/>
      <c r="GV43" s="101"/>
      <c r="GW43" s="101"/>
      <c r="GX43" s="101"/>
      <c r="GY43" s="101"/>
      <c r="GZ43" s="101"/>
      <c r="HA43" s="101"/>
      <c r="HB43" s="101"/>
      <c r="HC43" s="101"/>
      <c r="HD43" s="101"/>
      <c r="HE43" s="101"/>
      <c r="HF43" s="101"/>
      <c r="HG43" s="101"/>
      <c r="HH43" s="101"/>
      <c r="HI43" s="101"/>
      <c r="HJ43" s="101"/>
      <c r="HK43" s="101"/>
      <c r="HL43" s="101"/>
      <c r="HM43" s="101"/>
      <c r="HN43" s="101"/>
      <c r="HO43" s="101"/>
      <c r="HP43" s="101"/>
      <c r="HQ43" s="101"/>
      <c r="HR43" s="101"/>
      <c r="HS43" s="101"/>
      <c r="HT43" s="101"/>
      <c r="HU43" s="101"/>
      <c r="HV43" s="101"/>
      <c r="HW43" s="101"/>
      <c r="HX43" s="101"/>
      <c r="HY43" s="101"/>
      <c r="HZ43" s="101"/>
      <c r="IA43" s="101"/>
      <c r="IB43" s="101"/>
      <c r="IC43" s="101"/>
      <c r="ID43" s="101"/>
      <c r="IE43" s="101"/>
      <c r="IF43" s="101"/>
      <c r="IG43" s="101"/>
      <c r="IH43" s="101"/>
      <c r="II43" s="101"/>
      <c r="IJ43" s="101"/>
      <c r="IK43" s="101"/>
      <c r="IL43" s="101"/>
      <c r="IM43" s="101"/>
      <c r="IN43" s="101"/>
      <c r="IO43" s="101"/>
      <c r="IP43" s="101"/>
      <c r="IQ43" s="101"/>
      <c r="IR43" s="101"/>
      <c r="IS43" s="101"/>
      <c r="IT43" s="101"/>
      <c r="IU43" s="101"/>
    </row>
    <row r="44" spans="1:255" s="108" customFormat="1" ht="12" customHeight="1">
      <c r="A44" s="103"/>
      <c r="B44" s="104"/>
      <c r="C44" s="105"/>
      <c r="D44" s="105"/>
      <c r="E44" s="105"/>
      <c r="F44" s="106"/>
      <c r="G44" s="106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107"/>
      <c r="GJ44" s="107"/>
      <c r="GK44" s="107"/>
      <c r="GL44" s="107"/>
      <c r="GM44" s="107"/>
      <c r="GN44" s="107"/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7"/>
      <c r="HA44" s="107"/>
      <c r="HB44" s="107"/>
      <c r="HC44" s="107"/>
      <c r="HD44" s="107"/>
      <c r="HE44" s="107"/>
      <c r="HF44" s="107"/>
      <c r="HG44" s="107"/>
      <c r="HH44" s="107"/>
      <c r="HI44" s="107"/>
      <c r="HJ44" s="107"/>
      <c r="HK44" s="107"/>
      <c r="HL44" s="107"/>
      <c r="HM44" s="107"/>
      <c r="HN44" s="107"/>
      <c r="HO44" s="107"/>
      <c r="HP44" s="107"/>
      <c r="HQ44" s="107"/>
      <c r="HR44" s="107"/>
      <c r="HS44" s="107"/>
      <c r="HT44" s="107"/>
      <c r="HU44" s="107"/>
      <c r="HV44" s="107"/>
      <c r="HW44" s="107"/>
      <c r="HX44" s="107"/>
      <c r="HY44" s="107"/>
      <c r="HZ44" s="107"/>
      <c r="IA44" s="107"/>
      <c r="IB44" s="107"/>
      <c r="IC44" s="107"/>
      <c r="ID44" s="107"/>
      <c r="IE44" s="107"/>
      <c r="IF44" s="107"/>
      <c r="IG44" s="107"/>
      <c r="IH44" s="107"/>
      <c r="II44" s="107"/>
      <c r="IJ44" s="107"/>
      <c r="IK44" s="107"/>
      <c r="IL44" s="107"/>
      <c r="IM44" s="107"/>
      <c r="IN44" s="107"/>
      <c r="IO44" s="107"/>
      <c r="IP44" s="107"/>
      <c r="IQ44" s="107"/>
      <c r="IR44" s="107"/>
      <c r="IS44" s="107"/>
      <c r="IT44" s="107"/>
      <c r="IU44" s="107"/>
    </row>
    <row r="45" spans="1:255" s="111" customFormat="1" ht="12" customHeight="1">
      <c r="A45" s="109"/>
      <c r="B45" s="31" t="s">
        <v>27</v>
      </c>
      <c r="C45" s="32"/>
      <c r="D45" s="32"/>
      <c r="E45" s="32"/>
      <c r="F45" s="33"/>
      <c r="G45" s="34">
        <f>SUM(G44:G44)</f>
        <v>0</v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  <c r="GK45" s="110"/>
      <c r="GL45" s="110"/>
      <c r="GM45" s="110"/>
      <c r="GN45" s="110"/>
      <c r="GO45" s="110"/>
      <c r="GP45" s="110"/>
      <c r="GQ45" s="110"/>
      <c r="GR45" s="110"/>
      <c r="GS45" s="110"/>
      <c r="GT45" s="110"/>
      <c r="GU45" s="110"/>
      <c r="GV45" s="110"/>
      <c r="GW45" s="110"/>
      <c r="GX45" s="110"/>
      <c r="GY45" s="110"/>
      <c r="GZ45" s="110"/>
      <c r="HA45" s="110"/>
      <c r="HB45" s="110"/>
      <c r="HC45" s="110"/>
      <c r="HD45" s="110"/>
      <c r="HE45" s="110"/>
      <c r="HF45" s="110"/>
      <c r="HG45" s="110"/>
      <c r="HH45" s="110"/>
      <c r="HI45" s="110"/>
      <c r="HJ45" s="110"/>
      <c r="HK45" s="110"/>
      <c r="HL45" s="110"/>
      <c r="HM45" s="110"/>
      <c r="HN45" s="110"/>
      <c r="HO45" s="110"/>
      <c r="HP45" s="110"/>
      <c r="HQ45" s="110"/>
      <c r="HR45" s="110"/>
      <c r="HS45" s="110"/>
      <c r="HT45" s="110"/>
      <c r="HU45" s="110"/>
      <c r="HV45" s="110"/>
      <c r="HW45" s="110"/>
      <c r="HX45" s="110"/>
      <c r="HY45" s="110"/>
      <c r="HZ45" s="110"/>
      <c r="IA45" s="110"/>
      <c r="IB45" s="110"/>
      <c r="IC45" s="110"/>
      <c r="ID45" s="110"/>
      <c r="IE45" s="110"/>
      <c r="IF45" s="110"/>
      <c r="IG45" s="110"/>
      <c r="IH45" s="110"/>
      <c r="II45" s="110"/>
      <c r="IJ45" s="110"/>
      <c r="IK45" s="110"/>
      <c r="IL45" s="110"/>
      <c r="IM45" s="110"/>
      <c r="IN45" s="110"/>
      <c r="IO45" s="110"/>
      <c r="IP45" s="110"/>
      <c r="IQ45" s="110"/>
      <c r="IR45" s="110"/>
      <c r="IS45" s="110"/>
      <c r="IT45" s="110"/>
      <c r="IU45" s="110"/>
    </row>
    <row r="46" spans="1:255" ht="12" customHeight="1">
      <c r="A46" s="2"/>
      <c r="B46" s="28"/>
      <c r="C46" s="29"/>
      <c r="D46" s="29"/>
      <c r="E46" s="29"/>
      <c r="F46" s="30"/>
      <c r="G46" s="30"/>
    </row>
    <row r="47" spans="1:255" s="102" customFormat="1" ht="12" customHeight="1">
      <c r="A47" s="100"/>
      <c r="B47" s="22" t="s">
        <v>28</v>
      </c>
      <c r="C47" s="23"/>
      <c r="D47" s="24"/>
      <c r="E47" s="24"/>
      <c r="F47" s="25"/>
      <c r="G47" s="25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GI47" s="101"/>
      <c r="GJ47" s="101"/>
      <c r="GK47" s="101"/>
      <c r="GL47" s="101"/>
      <c r="GM47" s="101"/>
      <c r="GN47" s="101"/>
      <c r="GO47" s="101"/>
      <c r="GP47" s="101"/>
      <c r="GQ47" s="101"/>
      <c r="GR47" s="101"/>
      <c r="GS47" s="101"/>
      <c r="GT47" s="101"/>
      <c r="GU47" s="101"/>
      <c r="GV47" s="101"/>
      <c r="GW47" s="101"/>
      <c r="GX47" s="101"/>
      <c r="GY47" s="101"/>
      <c r="GZ47" s="101"/>
      <c r="HA47" s="101"/>
      <c r="HB47" s="101"/>
      <c r="HC47" s="101"/>
      <c r="HD47" s="101"/>
      <c r="HE47" s="101"/>
      <c r="HF47" s="101"/>
      <c r="HG47" s="101"/>
      <c r="HH47" s="101"/>
      <c r="HI47" s="101"/>
      <c r="HJ47" s="101"/>
      <c r="HK47" s="101"/>
      <c r="HL47" s="101"/>
      <c r="HM47" s="101"/>
      <c r="HN47" s="101"/>
      <c r="HO47" s="101"/>
      <c r="HP47" s="101"/>
      <c r="HQ47" s="101"/>
      <c r="HR47" s="101"/>
      <c r="HS47" s="101"/>
      <c r="HT47" s="101"/>
      <c r="HU47" s="101"/>
      <c r="HV47" s="101"/>
      <c r="HW47" s="101"/>
      <c r="HX47" s="101"/>
      <c r="HY47" s="101"/>
      <c r="HZ47" s="101"/>
      <c r="IA47" s="101"/>
      <c r="IB47" s="101"/>
      <c r="IC47" s="101"/>
      <c r="ID47" s="101"/>
      <c r="IE47" s="101"/>
      <c r="IF47" s="101"/>
      <c r="IG47" s="101"/>
      <c r="IH47" s="101"/>
      <c r="II47" s="101"/>
      <c r="IJ47" s="101"/>
      <c r="IK47" s="101"/>
      <c r="IL47" s="101"/>
      <c r="IM47" s="101"/>
      <c r="IN47" s="101"/>
      <c r="IO47" s="101"/>
      <c r="IP47" s="101"/>
      <c r="IQ47" s="101"/>
      <c r="IR47" s="101"/>
      <c r="IS47" s="101"/>
      <c r="IT47" s="101"/>
      <c r="IU47" s="101"/>
    </row>
    <row r="48" spans="1:255" s="102" customFormat="1" ht="24" customHeight="1">
      <c r="A48" s="100"/>
      <c r="B48" s="26" t="s">
        <v>29</v>
      </c>
      <c r="C48" s="27" t="s">
        <v>30</v>
      </c>
      <c r="D48" s="27" t="s">
        <v>31</v>
      </c>
      <c r="E48" s="26" t="s">
        <v>18</v>
      </c>
      <c r="F48" s="27" t="s">
        <v>19</v>
      </c>
      <c r="G48" s="26" t="s">
        <v>20</v>
      </c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GI48" s="101"/>
      <c r="GJ48" s="101"/>
      <c r="GK48" s="101"/>
      <c r="GL48" s="101"/>
      <c r="GM48" s="101"/>
      <c r="GN48" s="101"/>
      <c r="GO48" s="101"/>
      <c r="GP48" s="101"/>
      <c r="GQ48" s="101"/>
      <c r="GR48" s="101"/>
      <c r="GS48" s="101"/>
      <c r="GT48" s="101"/>
      <c r="GU48" s="101"/>
      <c r="GV48" s="101"/>
      <c r="GW48" s="101"/>
      <c r="GX48" s="101"/>
      <c r="GY48" s="101"/>
      <c r="GZ48" s="101"/>
      <c r="HA48" s="101"/>
      <c r="HB48" s="101"/>
      <c r="HC48" s="101"/>
      <c r="HD48" s="101"/>
      <c r="HE48" s="101"/>
      <c r="HF48" s="101"/>
      <c r="HG48" s="101"/>
      <c r="HH48" s="101"/>
      <c r="HI48" s="101"/>
      <c r="HJ48" s="101"/>
      <c r="HK48" s="101"/>
      <c r="HL48" s="101"/>
      <c r="HM48" s="101"/>
      <c r="HN48" s="101"/>
      <c r="HO48" s="101"/>
      <c r="HP48" s="101"/>
      <c r="HQ48" s="101"/>
      <c r="HR48" s="101"/>
      <c r="HS48" s="101"/>
      <c r="HT48" s="101"/>
      <c r="HU48" s="101"/>
      <c r="HV48" s="101"/>
      <c r="HW48" s="101"/>
      <c r="HX48" s="101"/>
      <c r="HY48" s="101"/>
      <c r="HZ48" s="101"/>
      <c r="IA48" s="101"/>
      <c r="IB48" s="101"/>
      <c r="IC48" s="101"/>
      <c r="ID48" s="101"/>
      <c r="IE48" s="101"/>
      <c r="IF48" s="101"/>
      <c r="IG48" s="101"/>
      <c r="IH48" s="101"/>
      <c r="II48" s="101"/>
      <c r="IJ48" s="101"/>
      <c r="IK48" s="101"/>
      <c r="IL48" s="101"/>
      <c r="IM48" s="101"/>
      <c r="IN48" s="101"/>
      <c r="IO48" s="101"/>
      <c r="IP48" s="101"/>
      <c r="IQ48" s="101"/>
      <c r="IR48" s="101"/>
      <c r="IS48" s="101"/>
      <c r="IT48" s="101"/>
      <c r="IU48" s="101"/>
    </row>
    <row r="49" spans="1:255" s="108" customFormat="1" ht="12" customHeight="1">
      <c r="A49" s="103"/>
      <c r="B49" s="104" t="s">
        <v>87</v>
      </c>
      <c r="C49" s="105" t="s">
        <v>88</v>
      </c>
      <c r="D49" s="105">
        <v>400</v>
      </c>
      <c r="E49" s="105" t="s">
        <v>89</v>
      </c>
      <c r="F49" s="106">
        <v>160</v>
      </c>
      <c r="G49" s="106">
        <f t="shared" ref="G49:G55" si="1">D49*F49</f>
        <v>64000</v>
      </c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S49" s="107"/>
      <c r="FT49" s="107"/>
      <c r="FU49" s="107"/>
      <c r="FV49" s="107"/>
      <c r="FW49" s="107"/>
      <c r="FX49" s="107"/>
      <c r="FY49" s="107"/>
      <c r="FZ49" s="107"/>
      <c r="GA49" s="107"/>
      <c r="GB49" s="107"/>
      <c r="GC49" s="107"/>
      <c r="GD49" s="107"/>
      <c r="GE49" s="107"/>
      <c r="GF49" s="107"/>
      <c r="GG49" s="107"/>
      <c r="GH49" s="107"/>
      <c r="GI49" s="107"/>
      <c r="GJ49" s="107"/>
      <c r="GK49" s="107"/>
      <c r="GL49" s="107"/>
      <c r="GM49" s="107"/>
      <c r="GN49" s="107"/>
      <c r="GO49" s="107"/>
      <c r="GP49" s="107"/>
      <c r="GQ49" s="107"/>
      <c r="GR49" s="107"/>
      <c r="GS49" s="107"/>
      <c r="GT49" s="107"/>
      <c r="GU49" s="107"/>
      <c r="GV49" s="107"/>
      <c r="GW49" s="107"/>
      <c r="GX49" s="107"/>
      <c r="GY49" s="107"/>
      <c r="GZ49" s="107"/>
      <c r="HA49" s="107"/>
      <c r="HB49" s="107"/>
      <c r="HC49" s="107"/>
      <c r="HD49" s="107"/>
      <c r="HE49" s="107"/>
      <c r="HF49" s="107"/>
      <c r="HG49" s="107"/>
      <c r="HH49" s="107"/>
      <c r="HI49" s="107"/>
      <c r="HJ49" s="107"/>
      <c r="HK49" s="107"/>
      <c r="HL49" s="107"/>
      <c r="HM49" s="107"/>
      <c r="HN49" s="107"/>
      <c r="HO49" s="107"/>
      <c r="HP49" s="107"/>
      <c r="HQ49" s="107"/>
      <c r="HR49" s="107"/>
      <c r="HS49" s="107"/>
      <c r="HT49" s="107"/>
      <c r="HU49" s="107"/>
      <c r="HV49" s="107"/>
      <c r="HW49" s="107"/>
      <c r="HX49" s="107"/>
      <c r="HY49" s="107"/>
      <c r="HZ49" s="107"/>
      <c r="IA49" s="107"/>
      <c r="IB49" s="107"/>
      <c r="IC49" s="107"/>
      <c r="ID49" s="107"/>
      <c r="IE49" s="107"/>
      <c r="IF49" s="107"/>
      <c r="IG49" s="107"/>
      <c r="IH49" s="107"/>
      <c r="II49" s="107"/>
      <c r="IJ49" s="107"/>
      <c r="IK49" s="107"/>
      <c r="IL49" s="107"/>
      <c r="IM49" s="107"/>
      <c r="IN49" s="107"/>
      <c r="IO49" s="107"/>
      <c r="IP49" s="107"/>
      <c r="IQ49" s="107"/>
      <c r="IR49" s="107"/>
      <c r="IS49" s="107"/>
      <c r="IT49" s="107"/>
      <c r="IU49" s="107"/>
    </row>
    <row r="50" spans="1:255" s="108" customFormat="1" ht="12" customHeight="1">
      <c r="A50" s="103"/>
      <c r="B50" s="104" t="s">
        <v>90</v>
      </c>
      <c r="C50" s="105" t="s">
        <v>88</v>
      </c>
      <c r="D50" s="105">
        <v>40</v>
      </c>
      <c r="E50" s="105" t="s">
        <v>89</v>
      </c>
      <c r="F50" s="106">
        <v>500</v>
      </c>
      <c r="G50" s="106">
        <f t="shared" si="1"/>
        <v>20000</v>
      </c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S50" s="107"/>
      <c r="FT50" s="107"/>
      <c r="FU50" s="107"/>
      <c r="FV50" s="107"/>
      <c r="FW50" s="107"/>
      <c r="FX50" s="107"/>
      <c r="FY50" s="107"/>
      <c r="FZ50" s="107"/>
      <c r="GA50" s="107"/>
      <c r="GB50" s="107"/>
      <c r="GC50" s="107"/>
      <c r="GD50" s="107"/>
      <c r="GE50" s="107"/>
      <c r="GF50" s="107"/>
      <c r="GG50" s="107"/>
      <c r="GH50" s="107"/>
      <c r="GI50" s="107"/>
      <c r="GJ50" s="107"/>
      <c r="GK50" s="107"/>
      <c r="GL50" s="107"/>
      <c r="GM50" s="107"/>
      <c r="GN50" s="107"/>
      <c r="GO50" s="107"/>
      <c r="GP50" s="107"/>
      <c r="GQ50" s="107"/>
      <c r="GR50" s="107"/>
      <c r="GS50" s="107"/>
      <c r="GT50" s="107"/>
      <c r="GU50" s="107"/>
      <c r="GV50" s="107"/>
      <c r="GW50" s="107"/>
      <c r="GX50" s="107"/>
      <c r="GY50" s="107"/>
      <c r="GZ50" s="107"/>
      <c r="HA50" s="107"/>
      <c r="HB50" s="107"/>
      <c r="HC50" s="107"/>
      <c r="HD50" s="107"/>
      <c r="HE50" s="107"/>
      <c r="HF50" s="107"/>
      <c r="HG50" s="107"/>
      <c r="HH50" s="107"/>
      <c r="HI50" s="107"/>
      <c r="HJ50" s="107"/>
      <c r="HK50" s="107"/>
      <c r="HL50" s="107"/>
      <c r="HM50" s="107"/>
      <c r="HN50" s="107"/>
      <c r="HO50" s="107"/>
      <c r="HP50" s="107"/>
      <c r="HQ50" s="107"/>
      <c r="HR50" s="107"/>
      <c r="HS50" s="107"/>
      <c r="HT50" s="107"/>
      <c r="HU50" s="107"/>
      <c r="HV50" s="107"/>
      <c r="HW50" s="107"/>
      <c r="HX50" s="107"/>
      <c r="HY50" s="107"/>
      <c r="HZ50" s="107"/>
      <c r="IA50" s="107"/>
      <c r="IB50" s="107"/>
      <c r="IC50" s="107"/>
      <c r="ID50" s="107"/>
      <c r="IE50" s="107"/>
      <c r="IF50" s="107"/>
      <c r="IG50" s="107"/>
      <c r="IH50" s="107"/>
      <c r="II50" s="107"/>
      <c r="IJ50" s="107"/>
      <c r="IK50" s="107"/>
      <c r="IL50" s="107"/>
      <c r="IM50" s="107"/>
      <c r="IN50" s="107"/>
      <c r="IO50" s="107"/>
      <c r="IP50" s="107"/>
      <c r="IQ50" s="107"/>
      <c r="IR50" s="107"/>
      <c r="IS50" s="107"/>
      <c r="IT50" s="107"/>
      <c r="IU50" s="107"/>
    </row>
    <row r="51" spans="1:255" s="108" customFormat="1" ht="12" customHeight="1">
      <c r="A51" s="103"/>
      <c r="B51" s="104" t="s">
        <v>91</v>
      </c>
      <c r="C51" s="105" t="s">
        <v>32</v>
      </c>
      <c r="D51" s="105">
        <v>20000</v>
      </c>
      <c r="E51" s="105" t="s">
        <v>92</v>
      </c>
      <c r="F51" s="106">
        <v>22</v>
      </c>
      <c r="G51" s="106">
        <f t="shared" si="1"/>
        <v>440000</v>
      </c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S51" s="107"/>
      <c r="FT51" s="107"/>
      <c r="FU51" s="107"/>
      <c r="FV51" s="107"/>
      <c r="FW51" s="107"/>
      <c r="FX51" s="107"/>
      <c r="FY51" s="107"/>
      <c r="FZ51" s="107"/>
      <c r="GA51" s="107"/>
      <c r="GB51" s="107"/>
      <c r="GC51" s="107"/>
      <c r="GD51" s="107"/>
      <c r="GE51" s="107"/>
      <c r="GF51" s="107"/>
      <c r="GG51" s="107"/>
      <c r="GH51" s="107"/>
      <c r="GI51" s="107"/>
      <c r="GJ51" s="107"/>
      <c r="GK51" s="107"/>
      <c r="GL51" s="107"/>
      <c r="GM51" s="107"/>
      <c r="GN51" s="107"/>
      <c r="GO51" s="107"/>
      <c r="GP51" s="107"/>
      <c r="GQ51" s="107"/>
      <c r="GR51" s="107"/>
      <c r="GS51" s="107"/>
      <c r="GT51" s="107"/>
      <c r="GU51" s="107"/>
      <c r="GV51" s="107"/>
      <c r="GW51" s="107"/>
      <c r="GX51" s="107"/>
      <c r="GY51" s="107"/>
      <c r="GZ51" s="107"/>
      <c r="HA51" s="107"/>
      <c r="HB51" s="107"/>
      <c r="HC51" s="107"/>
      <c r="HD51" s="107"/>
      <c r="HE51" s="107"/>
      <c r="HF51" s="107"/>
      <c r="HG51" s="107"/>
      <c r="HH51" s="107"/>
      <c r="HI51" s="107"/>
      <c r="HJ51" s="107"/>
      <c r="HK51" s="107"/>
      <c r="HL51" s="107"/>
      <c r="HM51" s="107"/>
      <c r="HN51" s="107"/>
      <c r="HO51" s="107"/>
      <c r="HP51" s="107"/>
      <c r="HQ51" s="107"/>
      <c r="HR51" s="107"/>
      <c r="HS51" s="107"/>
      <c r="HT51" s="107"/>
      <c r="HU51" s="107"/>
      <c r="HV51" s="107"/>
      <c r="HW51" s="107"/>
      <c r="HX51" s="107"/>
      <c r="HY51" s="107"/>
      <c r="HZ51" s="107"/>
      <c r="IA51" s="107"/>
      <c r="IB51" s="107"/>
      <c r="IC51" s="107"/>
      <c r="ID51" s="107"/>
      <c r="IE51" s="107"/>
      <c r="IF51" s="107"/>
      <c r="IG51" s="107"/>
      <c r="IH51" s="107"/>
      <c r="II51" s="107"/>
      <c r="IJ51" s="107"/>
      <c r="IK51" s="107"/>
      <c r="IL51" s="107"/>
      <c r="IM51" s="107"/>
      <c r="IN51" s="107"/>
      <c r="IO51" s="107"/>
      <c r="IP51" s="107"/>
      <c r="IQ51" s="107"/>
      <c r="IR51" s="107"/>
      <c r="IS51" s="107"/>
      <c r="IT51" s="107"/>
      <c r="IU51" s="107"/>
    </row>
    <row r="52" spans="1:255" s="108" customFormat="1" ht="12" customHeight="1">
      <c r="A52" s="103"/>
      <c r="B52" s="104" t="s">
        <v>93</v>
      </c>
      <c r="C52" s="105" t="s">
        <v>32</v>
      </c>
      <c r="D52" s="105">
        <v>3600</v>
      </c>
      <c r="E52" s="105" t="s">
        <v>92</v>
      </c>
      <c r="F52" s="106">
        <v>150</v>
      </c>
      <c r="G52" s="106">
        <f t="shared" si="1"/>
        <v>540000</v>
      </c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7"/>
      <c r="IP52" s="107"/>
      <c r="IQ52" s="107"/>
      <c r="IR52" s="107"/>
      <c r="IS52" s="107"/>
      <c r="IT52" s="107"/>
      <c r="IU52" s="107"/>
    </row>
    <row r="53" spans="1:255" s="108" customFormat="1" ht="12" customHeight="1">
      <c r="A53" s="103"/>
      <c r="B53" s="104" t="s">
        <v>94</v>
      </c>
      <c r="C53" s="105" t="s">
        <v>95</v>
      </c>
      <c r="D53" s="105">
        <v>120</v>
      </c>
      <c r="E53" s="105" t="s">
        <v>96</v>
      </c>
      <c r="F53" s="106">
        <v>7000</v>
      </c>
      <c r="G53" s="106">
        <f t="shared" si="1"/>
        <v>840000</v>
      </c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S53" s="107"/>
      <c r="FT53" s="107"/>
      <c r="FU53" s="107"/>
      <c r="FV53" s="107"/>
      <c r="FW53" s="107"/>
      <c r="FX53" s="107"/>
      <c r="FY53" s="107"/>
      <c r="FZ53" s="107"/>
      <c r="GA53" s="107"/>
      <c r="GB53" s="107"/>
      <c r="GC53" s="107"/>
      <c r="GD53" s="107"/>
      <c r="GE53" s="107"/>
      <c r="GF53" s="107"/>
      <c r="GG53" s="107"/>
      <c r="GH53" s="107"/>
      <c r="GI53" s="107"/>
      <c r="GJ53" s="107"/>
      <c r="GK53" s="107"/>
      <c r="GL53" s="107"/>
      <c r="GM53" s="107"/>
      <c r="GN53" s="107"/>
      <c r="GO53" s="107"/>
      <c r="GP53" s="107"/>
      <c r="GQ53" s="107"/>
      <c r="GR53" s="107"/>
      <c r="GS53" s="107"/>
      <c r="GT53" s="107"/>
      <c r="GU53" s="107"/>
      <c r="GV53" s="107"/>
      <c r="GW53" s="107"/>
      <c r="GX53" s="107"/>
      <c r="GY53" s="107"/>
      <c r="GZ53" s="107"/>
      <c r="HA53" s="107"/>
      <c r="HB53" s="107"/>
      <c r="HC53" s="107"/>
      <c r="HD53" s="107"/>
      <c r="HE53" s="107"/>
      <c r="HF53" s="107"/>
      <c r="HG53" s="107"/>
      <c r="HH53" s="107"/>
      <c r="HI53" s="107"/>
      <c r="HJ53" s="107"/>
      <c r="HK53" s="107"/>
      <c r="HL53" s="107"/>
      <c r="HM53" s="107"/>
      <c r="HN53" s="107"/>
      <c r="HO53" s="107"/>
      <c r="HP53" s="107"/>
      <c r="HQ53" s="107"/>
      <c r="HR53" s="107"/>
      <c r="HS53" s="107"/>
      <c r="HT53" s="107"/>
      <c r="HU53" s="107"/>
      <c r="HV53" s="107"/>
      <c r="HW53" s="107"/>
      <c r="HX53" s="107"/>
      <c r="HY53" s="107"/>
      <c r="HZ53" s="107"/>
      <c r="IA53" s="107"/>
      <c r="IB53" s="107"/>
      <c r="IC53" s="107"/>
      <c r="ID53" s="107"/>
      <c r="IE53" s="107"/>
      <c r="IF53" s="107"/>
      <c r="IG53" s="107"/>
      <c r="IH53" s="107"/>
      <c r="II53" s="107"/>
      <c r="IJ53" s="107"/>
      <c r="IK53" s="107"/>
      <c r="IL53" s="107"/>
      <c r="IM53" s="107"/>
      <c r="IN53" s="107"/>
      <c r="IO53" s="107"/>
      <c r="IP53" s="107"/>
      <c r="IQ53" s="107"/>
      <c r="IR53" s="107"/>
      <c r="IS53" s="107"/>
      <c r="IT53" s="107"/>
      <c r="IU53" s="107"/>
    </row>
    <row r="54" spans="1:255" s="108" customFormat="1" ht="12" customHeight="1">
      <c r="A54" s="103"/>
      <c r="B54" s="104" t="s">
        <v>97</v>
      </c>
      <c r="C54" s="105" t="s">
        <v>95</v>
      </c>
      <c r="D54" s="105">
        <v>20</v>
      </c>
      <c r="E54" s="105" t="s">
        <v>98</v>
      </c>
      <c r="F54" s="106">
        <v>6000</v>
      </c>
      <c r="G54" s="106">
        <f t="shared" si="1"/>
        <v>120000</v>
      </c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7"/>
      <c r="GA54" s="107"/>
      <c r="GB54" s="107"/>
      <c r="GC54" s="107"/>
      <c r="GD54" s="107"/>
      <c r="GE54" s="107"/>
      <c r="GF54" s="107"/>
      <c r="GG54" s="107"/>
      <c r="GH54" s="107"/>
      <c r="GI54" s="107"/>
      <c r="GJ54" s="107"/>
      <c r="GK54" s="107"/>
      <c r="GL54" s="107"/>
      <c r="GM54" s="107"/>
      <c r="GN54" s="107"/>
      <c r="GO54" s="107"/>
      <c r="GP54" s="107"/>
      <c r="GQ54" s="107"/>
      <c r="GR54" s="107"/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7"/>
      <c r="HG54" s="107"/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7"/>
      <c r="HV54" s="107"/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7"/>
      <c r="IK54" s="107"/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</row>
    <row r="55" spans="1:255" s="108" customFormat="1" ht="12" customHeight="1">
      <c r="A55" s="103"/>
      <c r="B55" s="104" t="s">
        <v>114</v>
      </c>
      <c r="C55" s="105" t="s">
        <v>99</v>
      </c>
      <c r="D55" s="105">
        <v>1</v>
      </c>
      <c r="E55" s="105" t="s">
        <v>100</v>
      </c>
      <c r="F55" s="106">
        <v>665330</v>
      </c>
      <c r="G55" s="106">
        <f t="shared" si="1"/>
        <v>665330</v>
      </c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7"/>
      <c r="GF55" s="107"/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7"/>
      <c r="GZ55" s="107"/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7"/>
      <c r="HT55" s="107"/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7"/>
      <c r="IN55" s="107"/>
      <c r="IO55" s="107"/>
      <c r="IP55" s="107"/>
      <c r="IQ55" s="107"/>
      <c r="IR55" s="107"/>
      <c r="IS55" s="107"/>
      <c r="IT55" s="107"/>
      <c r="IU55" s="107"/>
    </row>
    <row r="56" spans="1:255" s="111" customFormat="1" ht="12" customHeight="1">
      <c r="A56" s="109"/>
      <c r="B56" s="31" t="s">
        <v>33</v>
      </c>
      <c r="C56" s="32"/>
      <c r="D56" s="32"/>
      <c r="E56" s="32"/>
      <c r="F56" s="33"/>
      <c r="G56" s="34">
        <f>SUM(G49:G55)</f>
        <v>2689330</v>
      </c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110"/>
      <c r="GE56" s="110"/>
      <c r="GF56" s="110"/>
      <c r="GG56" s="110"/>
      <c r="GH56" s="110"/>
      <c r="GI56" s="110"/>
      <c r="GJ56" s="110"/>
      <c r="GK56" s="110"/>
      <c r="GL56" s="110"/>
      <c r="GM56" s="110"/>
      <c r="GN56" s="110"/>
      <c r="GO56" s="110"/>
      <c r="GP56" s="110"/>
      <c r="GQ56" s="110"/>
      <c r="GR56" s="110"/>
      <c r="GS56" s="110"/>
      <c r="GT56" s="110"/>
      <c r="GU56" s="110"/>
      <c r="GV56" s="110"/>
      <c r="GW56" s="110"/>
      <c r="GX56" s="110"/>
      <c r="GY56" s="110"/>
      <c r="GZ56" s="110"/>
      <c r="HA56" s="110"/>
      <c r="HB56" s="110"/>
      <c r="HC56" s="110"/>
      <c r="HD56" s="110"/>
      <c r="HE56" s="110"/>
      <c r="HF56" s="110"/>
      <c r="HG56" s="110"/>
      <c r="HH56" s="110"/>
      <c r="HI56" s="110"/>
      <c r="HJ56" s="110"/>
      <c r="HK56" s="110"/>
      <c r="HL56" s="110"/>
      <c r="HM56" s="110"/>
      <c r="HN56" s="110"/>
      <c r="HO56" s="110"/>
      <c r="HP56" s="110"/>
      <c r="HQ56" s="110"/>
      <c r="HR56" s="110"/>
      <c r="HS56" s="110"/>
      <c r="HT56" s="110"/>
      <c r="HU56" s="110"/>
      <c r="HV56" s="110"/>
      <c r="HW56" s="110"/>
      <c r="HX56" s="110"/>
      <c r="HY56" s="110"/>
      <c r="HZ56" s="110"/>
      <c r="IA56" s="110"/>
      <c r="IB56" s="110"/>
      <c r="IC56" s="110"/>
      <c r="ID56" s="110"/>
      <c r="IE56" s="110"/>
      <c r="IF56" s="110"/>
      <c r="IG56" s="110"/>
      <c r="IH56" s="110"/>
      <c r="II56" s="110"/>
      <c r="IJ56" s="110"/>
      <c r="IK56" s="110"/>
      <c r="IL56" s="110"/>
      <c r="IM56" s="110"/>
      <c r="IN56" s="110"/>
      <c r="IO56" s="110"/>
      <c r="IP56" s="110"/>
      <c r="IQ56" s="110"/>
      <c r="IR56" s="110"/>
      <c r="IS56" s="110"/>
      <c r="IT56" s="110"/>
      <c r="IU56" s="110"/>
    </row>
    <row r="57" spans="1:255" ht="12" customHeight="1">
      <c r="A57" s="2"/>
      <c r="B57" s="28"/>
      <c r="C57" s="29"/>
      <c r="D57" s="29"/>
      <c r="E57" s="35"/>
      <c r="F57" s="30"/>
      <c r="G57" s="30"/>
    </row>
    <row r="58" spans="1:255" s="102" customFormat="1" ht="12" customHeight="1">
      <c r="A58" s="100"/>
      <c r="B58" s="22" t="s">
        <v>34</v>
      </c>
      <c r="C58" s="23"/>
      <c r="D58" s="24"/>
      <c r="E58" s="24"/>
      <c r="F58" s="25"/>
      <c r="G58" s="25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  <c r="ES58" s="101"/>
      <c r="ET58" s="101"/>
      <c r="EU58" s="101"/>
      <c r="EV58" s="101"/>
      <c r="EW58" s="101"/>
      <c r="EX58" s="101"/>
      <c r="EY58" s="101"/>
      <c r="EZ58" s="101"/>
      <c r="FA58" s="101"/>
      <c r="FB58" s="101"/>
      <c r="FC58" s="101"/>
      <c r="FD58" s="101"/>
      <c r="FE58" s="101"/>
      <c r="FF58" s="101"/>
      <c r="FG58" s="101"/>
      <c r="FH58" s="101"/>
      <c r="FI58" s="101"/>
      <c r="FJ58" s="101"/>
      <c r="FK58" s="101"/>
      <c r="FL58" s="101"/>
      <c r="FM58" s="101"/>
      <c r="FN58" s="101"/>
      <c r="FO58" s="101"/>
      <c r="FP58" s="101"/>
      <c r="FQ58" s="101"/>
      <c r="FR58" s="101"/>
      <c r="FS58" s="101"/>
      <c r="FT58" s="101"/>
      <c r="FU58" s="101"/>
      <c r="FV58" s="101"/>
      <c r="FW58" s="101"/>
      <c r="FX58" s="101"/>
      <c r="FY58" s="101"/>
      <c r="FZ58" s="101"/>
      <c r="GA58" s="101"/>
      <c r="GB58" s="101"/>
      <c r="GC58" s="101"/>
      <c r="GD58" s="101"/>
      <c r="GE58" s="101"/>
      <c r="GF58" s="101"/>
      <c r="GG58" s="101"/>
      <c r="GH58" s="101"/>
      <c r="GI58" s="101"/>
      <c r="GJ58" s="101"/>
      <c r="GK58" s="101"/>
      <c r="GL58" s="101"/>
      <c r="GM58" s="101"/>
      <c r="GN58" s="101"/>
      <c r="GO58" s="101"/>
      <c r="GP58" s="101"/>
      <c r="GQ58" s="101"/>
      <c r="GR58" s="101"/>
      <c r="GS58" s="101"/>
      <c r="GT58" s="101"/>
      <c r="GU58" s="101"/>
      <c r="GV58" s="101"/>
      <c r="GW58" s="101"/>
      <c r="GX58" s="101"/>
      <c r="GY58" s="101"/>
      <c r="GZ58" s="101"/>
      <c r="HA58" s="101"/>
      <c r="HB58" s="101"/>
      <c r="HC58" s="101"/>
      <c r="HD58" s="101"/>
      <c r="HE58" s="101"/>
      <c r="HF58" s="101"/>
      <c r="HG58" s="101"/>
      <c r="HH58" s="101"/>
      <c r="HI58" s="101"/>
      <c r="HJ58" s="101"/>
      <c r="HK58" s="101"/>
      <c r="HL58" s="101"/>
      <c r="HM58" s="101"/>
      <c r="HN58" s="101"/>
      <c r="HO58" s="101"/>
      <c r="HP58" s="101"/>
      <c r="HQ58" s="101"/>
      <c r="HR58" s="101"/>
      <c r="HS58" s="101"/>
      <c r="HT58" s="101"/>
      <c r="HU58" s="101"/>
      <c r="HV58" s="101"/>
      <c r="HW58" s="101"/>
      <c r="HX58" s="101"/>
      <c r="HY58" s="101"/>
      <c r="HZ58" s="101"/>
      <c r="IA58" s="101"/>
      <c r="IB58" s="101"/>
      <c r="IC58" s="101"/>
      <c r="ID58" s="101"/>
      <c r="IE58" s="101"/>
      <c r="IF58" s="101"/>
      <c r="IG58" s="101"/>
      <c r="IH58" s="101"/>
      <c r="II58" s="101"/>
      <c r="IJ58" s="101"/>
      <c r="IK58" s="101"/>
      <c r="IL58" s="101"/>
      <c r="IM58" s="101"/>
      <c r="IN58" s="101"/>
      <c r="IO58" s="101"/>
      <c r="IP58" s="101"/>
      <c r="IQ58" s="101"/>
      <c r="IR58" s="101"/>
      <c r="IS58" s="101"/>
      <c r="IT58" s="101"/>
      <c r="IU58" s="101"/>
    </row>
    <row r="59" spans="1:255" s="102" customFormat="1" ht="24" customHeight="1">
      <c r="A59" s="100"/>
      <c r="B59" s="26" t="s">
        <v>35</v>
      </c>
      <c r="C59" s="27" t="s">
        <v>30</v>
      </c>
      <c r="D59" s="27" t="s">
        <v>31</v>
      </c>
      <c r="E59" s="26" t="s">
        <v>18</v>
      </c>
      <c r="F59" s="27" t="s">
        <v>19</v>
      </c>
      <c r="G59" s="26" t="s">
        <v>20</v>
      </c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  <c r="FD59" s="101"/>
      <c r="FE59" s="101"/>
      <c r="FF59" s="101"/>
      <c r="FG59" s="101"/>
      <c r="FH59" s="101"/>
      <c r="FI59" s="101"/>
      <c r="FJ59" s="101"/>
      <c r="FK59" s="101"/>
      <c r="FL59" s="101"/>
      <c r="FM59" s="101"/>
      <c r="FN59" s="101"/>
      <c r="FO59" s="101"/>
      <c r="FP59" s="101"/>
      <c r="FQ59" s="101"/>
      <c r="FR59" s="101"/>
      <c r="FS59" s="101"/>
      <c r="FT59" s="101"/>
      <c r="FU59" s="101"/>
      <c r="FV59" s="101"/>
      <c r="FW59" s="101"/>
      <c r="FX59" s="101"/>
      <c r="FY59" s="101"/>
      <c r="FZ59" s="101"/>
      <c r="GA59" s="101"/>
      <c r="GB59" s="101"/>
      <c r="GC59" s="101"/>
      <c r="GD59" s="101"/>
      <c r="GE59" s="101"/>
      <c r="GF59" s="101"/>
      <c r="GG59" s="101"/>
      <c r="GH59" s="101"/>
      <c r="GI59" s="101"/>
      <c r="GJ59" s="101"/>
      <c r="GK59" s="101"/>
      <c r="GL59" s="101"/>
      <c r="GM59" s="101"/>
      <c r="GN59" s="101"/>
      <c r="GO59" s="101"/>
      <c r="GP59" s="101"/>
      <c r="GQ59" s="101"/>
      <c r="GR59" s="101"/>
      <c r="GS59" s="101"/>
      <c r="GT59" s="101"/>
      <c r="GU59" s="101"/>
      <c r="GV59" s="101"/>
      <c r="GW59" s="101"/>
      <c r="GX59" s="101"/>
      <c r="GY59" s="101"/>
      <c r="GZ59" s="101"/>
      <c r="HA59" s="101"/>
      <c r="HB59" s="101"/>
      <c r="HC59" s="101"/>
      <c r="HD59" s="101"/>
      <c r="HE59" s="101"/>
      <c r="HF59" s="101"/>
      <c r="HG59" s="101"/>
      <c r="HH59" s="101"/>
      <c r="HI59" s="101"/>
      <c r="HJ59" s="101"/>
      <c r="HK59" s="101"/>
      <c r="HL59" s="101"/>
      <c r="HM59" s="101"/>
      <c r="HN59" s="101"/>
      <c r="HO59" s="101"/>
      <c r="HP59" s="101"/>
      <c r="HQ59" s="101"/>
      <c r="HR59" s="101"/>
      <c r="HS59" s="101"/>
      <c r="HT59" s="101"/>
      <c r="HU59" s="101"/>
      <c r="HV59" s="101"/>
      <c r="HW59" s="101"/>
      <c r="HX59" s="101"/>
      <c r="HY59" s="101"/>
      <c r="HZ59" s="101"/>
      <c r="IA59" s="101"/>
      <c r="IB59" s="101"/>
      <c r="IC59" s="101"/>
      <c r="ID59" s="101"/>
      <c r="IE59" s="101"/>
      <c r="IF59" s="101"/>
      <c r="IG59" s="101"/>
      <c r="IH59" s="101"/>
      <c r="II59" s="101"/>
      <c r="IJ59" s="101"/>
      <c r="IK59" s="101"/>
      <c r="IL59" s="101"/>
      <c r="IM59" s="101"/>
      <c r="IN59" s="101"/>
      <c r="IO59" s="101"/>
      <c r="IP59" s="101"/>
      <c r="IQ59" s="101"/>
      <c r="IR59" s="101"/>
      <c r="IS59" s="101"/>
      <c r="IT59" s="101"/>
      <c r="IU59" s="101"/>
    </row>
    <row r="60" spans="1:255" s="108" customFormat="1" ht="12" customHeight="1">
      <c r="A60" s="103"/>
      <c r="B60" s="104" t="s">
        <v>101</v>
      </c>
      <c r="C60" s="105" t="s">
        <v>95</v>
      </c>
      <c r="D60" s="105">
        <v>4</v>
      </c>
      <c r="E60" s="105" t="s">
        <v>102</v>
      </c>
      <c r="F60" s="106">
        <v>7900</v>
      </c>
      <c r="G60" s="106">
        <f>D60*F60</f>
        <v>31600</v>
      </c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S60" s="107"/>
      <c r="FT60" s="107"/>
      <c r="FU60" s="107"/>
      <c r="FV60" s="107"/>
      <c r="FW60" s="107"/>
      <c r="FX60" s="107"/>
      <c r="FY60" s="107"/>
      <c r="FZ60" s="107"/>
      <c r="GA60" s="107"/>
      <c r="GB60" s="107"/>
      <c r="GC60" s="107"/>
      <c r="GD60" s="107"/>
      <c r="GE60" s="107"/>
      <c r="GF60" s="107"/>
      <c r="GG60" s="107"/>
      <c r="GH60" s="107"/>
      <c r="GI60" s="107"/>
      <c r="GJ60" s="107"/>
      <c r="GK60" s="107"/>
      <c r="GL60" s="107"/>
      <c r="GM60" s="107"/>
      <c r="GN60" s="107"/>
      <c r="GO60" s="107"/>
      <c r="GP60" s="107"/>
      <c r="GQ60" s="107"/>
      <c r="GR60" s="107"/>
      <c r="GS60" s="107"/>
      <c r="GT60" s="107"/>
      <c r="GU60" s="107"/>
      <c r="GV60" s="107"/>
      <c r="GW60" s="107"/>
      <c r="GX60" s="107"/>
      <c r="GY60" s="107"/>
      <c r="GZ60" s="107"/>
      <c r="HA60" s="107"/>
      <c r="HB60" s="107"/>
      <c r="HC60" s="107"/>
      <c r="HD60" s="107"/>
      <c r="HE60" s="107"/>
      <c r="HF60" s="107"/>
      <c r="HG60" s="107"/>
      <c r="HH60" s="107"/>
      <c r="HI60" s="107"/>
      <c r="HJ60" s="107"/>
      <c r="HK60" s="107"/>
      <c r="HL60" s="107"/>
      <c r="HM60" s="107"/>
      <c r="HN60" s="107"/>
      <c r="HO60" s="107"/>
      <c r="HP60" s="107"/>
      <c r="HQ60" s="107"/>
      <c r="HR60" s="107"/>
      <c r="HS60" s="107"/>
      <c r="HT60" s="107"/>
      <c r="HU60" s="107"/>
      <c r="HV60" s="107"/>
      <c r="HW60" s="107"/>
      <c r="HX60" s="107"/>
      <c r="HY60" s="107"/>
      <c r="HZ60" s="107"/>
      <c r="IA60" s="107"/>
      <c r="IB60" s="107"/>
      <c r="IC60" s="107"/>
      <c r="ID60" s="107"/>
      <c r="IE60" s="107"/>
      <c r="IF60" s="107"/>
      <c r="IG60" s="107"/>
      <c r="IH60" s="107"/>
      <c r="II60" s="107"/>
      <c r="IJ60" s="107"/>
      <c r="IK60" s="107"/>
      <c r="IL60" s="107"/>
      <c r="IM60" s="107"/>
      <c r="IN60" s="107"/>
      <c r="IO60" s="107"/>
      <c r="IP60" s="107"/>
      <c r="IQ60" s="107"/>
      <c r="IR60" s="107"/>
      <c r="IS60" s="107"/>
      <c r="IT60" s="107"/>
      <c r="IU60" s="107"/>
    </row>
    <row r="61" spans="1:255" s="108" customFormat="1" ht="12" customHeight="1">
      <c r="A61" s="103"/>
      <c r="B61" s="104" t="s">
        <v>115</v>
      </c>
      <c r="C61" s="105" t="s">
        <v>95</v>
      </c>
      <c r="D61" s="105">
        <v>5</v>
      </c>
      <c r="E61" s="105" t="s">
        <v>63</v>
      </c>
      <c r="F61" s="106">
        <v>15000</v>
      </c>
      <c r="G61" s="106">
        <f>D61*F61</f>
        <v>75000</v>
      </c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</row>
    <row r="62" spans="1:255" s="108" customFormat="1" ht="12" customHeight="1">
      <c r="A62" s="103"/>
      <c r="B62" s="104" t="s">
        <v>103</v>
      </c>
      <c r="C62" s="105" t="s">
        <v>104</v>
      </c>
      <c r="D62" s="105">
        <v>1</v>
      </c>
      <c r="E62" s="105" t="s">
        <v>63</v>
      </c>
      <c r="F62" s="106">
        <v>61000</v>
      </c>
      <c r="G62" s="106">
        <f>D62*F62</f>
        <v>61000</v>
      </c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S62" s="107"/>
      <c r="FT62" s="107"/>
      <c r="FU62" s="107"/>
      <c r="FV62" s="107"/>
      <c r="FW62" s="107"/>
      <c r="FX62" s="107"/>
      <c r="FY62" s="107"/>
      <c r="FZ62" s="107"/>
      <c r="GA62" s="107"/>
      <c r="GB62" s="107"/>
      <c r="GC62" s="107"/>
      <c r="GD62" s="107"/>
      <c r="GE62" s="107"/>
      <c r="GF62" s="107"/>
      <c r="GG62" s="107"/>
      <c r="GH62" s="107"/>
      <c r="GI62" s="107"/>
      <c r="GJ62" s="107"/>
      <c r="GK62" s="107"/>
      <c r="GL62" s="107"/>
      <c r="GM62" s="107"/>
      <c r="GN62" s="107"/>
      <c r="GO62" s="107"/>
      <c r="GP62" s="107"/>
      <c r="GQ62" s="107"/>
      <c r="GR62" s="107"/>
      <c r="GS62" s="107"/>
      <c r="GT62" s="107"/>
      <c r="GU62" s="107"/>
      <c r="GV62" s="107"/>
      <c r="GW62" s="107"/>
      <c r="GX62" s="107"/>
      <c r="GY62" s="107"/>
      <c r="GZ62" s="107"/>
      <c r="HA62" s="107"/>
      <c r="HB62" s="107"/>
      <c r="HC62" s="107"/>
      <c r="HD62" s="107"/>
      <c r="HE62" s="107"/>
      <c r="HF62" s="107"/>
      <c r="HG62" s="107"/>
      <c r="HH62" s="107"/>
      <c r="HI62" s="107"/>
      <c r="HJ62" s="107"/>
      <c r="HK62" s="107"/>
      <c r="HL62" s="107"/>
      <c r="HM62" s="107"/>
      <c r="HN62" s="107"/>
      <c r="HO62" s="107"/>
      <c r="HP62" s="107"/>
      <c r="HQ62" s="107"/>
      <c r="HR62" s="107"/>
      <c r="HS62" s="107"/>
      <c r="HT62" s="107"/>
      <c r="HU62" s="107"/>
      <c r="HV62" s="107"/>
      <c r="HW62" s="107"/>
      <c r="HX62" s="107"/>
      <c r="HY62" s="107"/>
      <c r="HZ62" s="107"/>
      <c r="IA62" s="107"/>
      <c r="IB62" s="107"/>
      <c r="IC62" s="107"/>
      <c r="ID62" s="107"/>
      <c r="IE62" s="107"/>
      <c r="IF62" s="107"/>
      <c r="IG62" s="107"/>
      <c r="IH62" s="107"/>
      <c r="II62" s="107"/>
      <c r="IJ62" s="107"/>
      <c r="IK62" s="107"/>
      <c r="IL62" s="107"/>
      <c r="IM62" s="107"/>
      <c r="IN62" s="107"/>
      <c r="IO62" s="107"/>
      <c r="IP62" s="107"/>
      <c r="IQ62" s="107"/>
      <c r="IR62" s="107"/>
      <c r="IS62" s="107"/>
      <c r="IT62" s="107"/>
      <c r="IU62" s="107"/>
    </row>
    <row r="63" spans="1:255" s="108" customFormat="1" ht="12" customHeight="1">
      <c r="A63" s="103"/>
      <c r="B63" s="104" t="s">
        <v>105</v>
      </c>
      <c r="C63" s="105" t="s">
        <v>95</v>
      </c>
      <c r="D63" s="105">
        <v>2</v>
      </c>
      <c r="E63" s="105" t="s">
        <v>63</v>
      </c>
      <c r="F63" s="106">
        <v>63000</v>
      </c>
      <c r="G63" s="106">
        <f>D63*F63</f>
        <v>126000</v>
      </c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</row>
    <row r="64" spans="1:255" s="111" customFormat="1" ht="12" customHeight="1">
      <c r="A64" s="109"/>
      <c r="B64" s="31" t="s">
        <v>36</v>
      </c>
      <c r="C64" s="32"/>
      <c r="D64" s="32"/>
      <c r="E64" s="32"/>
      <c r="F64" s="33"/>
      <c r="G64" s="34">
        <f>SUM(G60:G63)</f>
        <v>293600</v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  <c r="FF64" s="110"/>
      <c r="FG64" s="110"/>
      <c r="FH64" s="110"/>
      <c r="FI64" s="110"/>
      <c r="FJ64" s="110"/>
      <c r="FK64" s="110"/>
      <c r="FL64" s="110"/>
      <c r="FM64" s="110"/>
      <c r="FN64" s="110"/>
      <c r="FO64" s="110"/>
      <c r="FP64" s="110"/>
      <c r="FQ64" s="110"/>
      <c r="FR64" s="110"/>
      <c r="FS64" s="110"/>
      <c r="FT64" s="110"/>
      <c r="FU64" s="110"/>
      <c r="FV64" s="110"/>
      <c r="FW64" s="110"/>
      <c r="FX64" s="110"/>
      <c r="FY64" s="110"/>
      <c r="FZ64" s="110"/>
      <c r="GA64" s="110"/>
      <c r="GB64" s="110"/>
      <c r="GC64" s="110"/>
      <c r="GD64" s="110"/>
      <c r="GE64" s="110"/>
      <c r="GF64" s="110"/>
      <c r="GG64" s="110"/>
      <c r="GH64" s="110"/>
      <c r="GI64" s="110"/>
      <c r="GJ64" s="110"/>
      <c r="GK64" s="110"/>
      <c r="GL64" s="110"/>
      <c r="GM64" s="110"/>
      <c r="GN64" s="110"/>
      <c r="GO64" s="110"/>
      <c r="GP64" s="110"/>
      <c r="GQ64" s="110"/>
      <c r="GR64" s="110"/>
      <c r="GS64" s="110"/>
      <c r="GT64" s="110"/>
      <c r="GU64" s="110"/>
      <c r="GV64" s="110"/>
      <c r="GW64" s="110"/>
      <c r="GX64" s="110"/>
      <c r="GY64" s="110"/>
      <c r="GZ64" s="110"/>
      <c r="HA64" s="110"/>
      <c r="HB64" s="110"/>
      <c r="HC64" s="110"/>
      <c r="HD64" s="110"/>
      <c r="HE64" s="110"/>
      <c r="HF64" s="110"/>
      <c r="HG64" s="110"/>
      <c r="HH64" s="110"/>
      <c r="HI64" s="110"/>
      <c r="HJ64" s="110"/>
      <c r="HK64" s="110"/>
      <c r="HL64" s="110"/>
      <c r="HM64" s="110"/>
      <c r="HN64" s="110"/>
      <c r="HO64" s="110"/>
      <c r="HP64" s="110"/>
      <c r="HQ64" s="110"/>
      <c r="HR64" s="110"/>
      <c r="HS64" s="110"/>
      <c r="HT64" s="110"/>
      <c r="HU64" s="110"/>
      <c r="HV64" s="110"/>
      <c r="HW64" s="110"/>
      <c r="HX64" s="110"/>
      <c r="HY64" s="110"/>
      <c r="HZ64" s="110"/>
      <c r="IA64" s="110"/>
      <c r="IB64" s="110"/>
      <c r="IC64" s="110"/>
      <c r="ID64" s="110"/>
      <c r="IE64" s="110"/>
      <c r="IF64" s="110"/>
      <c r="IG64" s="110"/>
      <c r="IH64" s="110"/>
      <c r="II64" s="110"/>
      <c r="IJ64" s="110"/>
      <c r="IK64" s="110"/>
      <c r="IL64" s="110"/>
      <c r="IM64" s="110"/>
      <c r="IN64" s="110"/>
      <c r="IO64" s="110"/>
      <c r="IP64" s="110"/>
      <c r="IQ64" s="110"/>
      <c r="IR64" s="110"/>
      <c r="IS64" s="110"/>
      <c r="IT64" s="110"/>
      <c r="IU64" s="110"/>
    </row>
    <row r="65" spans="1:7" ht="12" customHeight="1">
      <c r="A65" s="2"/>
      <c r="B65" s="51"/>
      <c r="C65" s="51"/>
      <c r="D65" s="51"/>
      <c r="E65" s="51"/>
      <c r="F65" s="52"/>
      <c r="G65" s="52"/>
    </row>
    <row r="66" spans="1:7" ht="12" customHeight="1">
      <c r="A66" s="48"/>
      <c r="B66" s="53" t="s">
        <v>37</v>
      </c>
      <c r="C66" s="54"/>
      <c r="D66" s="54"/>
      <c r="E66" s="54"/>
      <c r="F66" s="54"/>
      <c r="G66" s="55">
        <f>G35+G40+G45+G56+G64</f>
        <v>4914180</v>
      </c>
    </row>
    <row r="67" spans="1:7" ht="12" customHeight="1">
      <c r="A67" s="48"/>
      <c r="B67" s="56" t="s">
        <v>38</v>
      </c>
      <c r="C67" s="37"/>
      <c r="D67" s="37"/>
      <c r="E67" s="37"/>
      <c r="F67" s="37"/>
      <c r="G67" s="57">
        <f>G66*0.05</f>
        <v>245709</v>
      </c>
    </row>
    <row r="68" spans="1:7" ht="12" customHeight="1">
      <c r="A68" s="48"/>
      <c r="B68" s="58" t="s">
        <v>39</v>
      </c>
      <c r="C68" s="36"/>
      <c r="D68" s="36"/>
      <c r="E68" s="36"/>
      <c r="F68" s="36"/>
      <c r="G68" s="59">
        <f>G67+G66</f>
        <v>5159889</v>
      </c>
    </row>
    <row r="69" spans="1:7" ht="12" customHeight="1">
      <c r="A69" s="48"/>
      <c r="B69" s="56" t="s">
        <v>40</v>
      </c>
      <c r="C69" s="37"/>
      <c r="D69" s="37"/>
      <c r="E69" s="37"/>
      <c r="F69" s="37"/>
      <c r="G69" s="57">
        <f>G12</f>
        <v>7218750</v>
      </c>
    </row>
    <row r="70" spans="1:7" ht="12" customHeight="1">
      <c r="A70" s="48"/>
      <c r="B70" s="60" t="s">
        <v>41</v>
      </c>
      <c r="C70" s="61"/>
      <c r="D70" s="61"/>
      <c r="E70" s="61"/>
      <c r="F70" s="61"/>
      <c r="G70" s="62">
        <f>G69-G68</f>
        <v>2058861</v>
      </c>
    </row>
    <row r="71" spans="1:7" ht="12" customHeight="1">
      <c r="A71" s="48"/>
      <c r="B71" s="49" t="s">
        <v>42</v>
      </c>
      <c r="C71" s="50"/>
      <c r="D71" s="50"/>
      <c r="E71" s="50"/>
      <c r="F71" s="50"/>
      <c r="G71" s="45"/>
    </row>
    <row r="72" spans="1:7" ht="12.75" customHeight="1" thickBot="1">
      <c r="A72" s="48"/>
      <c r="B72" s="63"/>
      <c r="C72" s="50"/>
      <c r="D72" s="50"/>
      <c r="E72" s="50"/>
      <c r="F72" s="50"/>
      <c r="G72" s="45"/>
    </row>
    <row r="73" spans="1:7" ht="12" customHeight="1">
      <c r="A73" s="48"/>
      <c r="B73" s="75" t="s">
        <v>43</v>
      </c>
      <c r="C73" s="76"/>
      <c r="D73" s="76"/>
      <c r="E73" s="76"/>
      <c r="F73" s="77"/>
      <c r="G73" s="45"/>
    </row>
    <row r="74" spans="1:7" ht="12" customHeight="1">
      <c r="A74" s="48"/>
      <c r="B74" s="78" t="s">
        <v>44</v>
      </c>
      <c r="C74" s="47"/>
      <c r="D74" s="47"/>
      <c r="E74" s="47"/>
      <c r="F74" s="79"/>
      <c r="G74" s="45"/>
    </row>
    <row r="75" spans="1:7" ht="12" customHeight="1">
      <c r="A75" s="48"/>
      <c r="B75" s="78" t="s">
        <v>45</v>
      </c>
      <c r="C75" s="47"/>
      <c r="D75" s="47"/>
      <c r="E75" s="47"/>
      <c r="F75" s="79"/>
      <c r="G75" s="45"/>
    </row>
    <row r="76" spans="1:7" ht="12" customHeight="1">
      <c r="A76" s="48"/>
      <c r="B76" s="78" t="s">
        <v>46</v>
      </c>
      <c r="C76" s="47"/>
      <c r="D76" s="47"/>
      <c r="E76" s="47"/>
      <c r="F76" s="79"/>
      <c r="G76" s="45"/>
    </row>
    <row r="77" spans="1:7" ht="12" customHeight="1">
      <c r="A77" s="48"/>
      <c r="B77" s="78" t="s">
        <v>47</v>
      </c>
      <c r="C77" s="47"/>
      <c r="D77" s="47"/>
      <c r="E77" s="47"/>
      <c r="F77" s="79"/>
      <c r="G77" s="45"/>
    </row>
    <row r="78" spans="1:7" ht="12" customHeight="1">
      <c r="A78" s="48"/>
      <c r="B78" s="78" t="s">
        <v>48</v>
      </c>
      <c r="C78" s="47"/>
      <c r="D78" s="47"/>
      <c r="E78" s="47"/>
      <c r="F78" s="79"/>
      <c r="G78" s="45"/>
    </row>
    <row r="79" spans="1:7" ht="12.75" customHeight="1" thickBot="1">
      <c r="A79" s="48"/>
      <c r="B79" s="80" t="s">
        <v>49</v>
      </c>
      <c r="C79" s="81"/>
      <c r="D79" s="81"/>
      <c r="E79" s="81"/>
      <c r="F79" s="82"/>
      <c r="G79" s="45"/>
    </row>
    <row r="80" spans="1:7" ht="12.75" customHeight="1">
      <c r="A80" s="48"/>
      <c r="B80" s="73"/>
      <c r="C80" s="47"/>
      <c r="D80" s="47"/>
      <c r="E80" s="47"/>
      <c r="F80" s="47"/>
      <c r="G80" s="45"/>
    </row>
    <row r="81" spans="1:7" ht="15" customHeight="1" thickBot="1">
      <c r="A81" s="48"/>
      <c r="B81" s="131" t="s">
        <v>50</v>
      </c>
      <c r="C81" s="132"/>
      <c r="D81" s="72"/>
      <c r="E81" s="39"/>
      <c r="F81" s="39"/>
      <c r="G81" s="45"/>
    </row>
    <row r="82" spans="1:7" ht="12" customHeight="1" thickBot="1">
      <c r="A82" s="48"/>
      <c r="B82" s="65" t="s">
        <v>35</v>
      </c>
      <c r="C82" s="40" t="s">
        <v>106</v>
      </c>
      <c r="D82" s="66" t="s">
        <v>51</v>
      </c>
      <c r="E82" s="129" t="s">
        <v>113</v>
      </c>
      <c r="F82" s="130"/>
      <c r="G82" s="45"/>
    </row>
    <row r="83" spans="1:7" ht="12" customHeight="1">
      <c r="A83" s="48"/>
      <c r="B83" s="67" t="s">
        <v>52</v>
      </c>
      <c r="C83" s="41">
        <f>G35</f>
        <v>1931250</v>
      </c>
      <c r="D83" s="92">
        <f>(C83/C89)</f>
        <v>0.3742813072141668</v>
      </c>
      <c r="E83" s="93" t="s">
        <v>110</v>
      </c>
      <c r="F83" s="94">
        <v>0.9</v>
      </c>
      <c r="G83" s="45"/>
    </row>
    <row r="84" spans="1:7" ht="12" customHeight="1">
      <c r="A84" s="48"/>
      <c r="B84" s="67" t="s">
        <v>53</v>
      </c>
      <c r="C84" s="41">
        <f>G40</f>
        <v>0</v>
      </c>
      <c r="D84" s="92">
        <v>0</v>
      </c>
      <c r="E84" s="95" t="s">
        <v>112</v>
      </c>
      <c r="F84" s="96">
        <v>0.9</v>
      </c>
      <c r="G84" s="45"/>
    </row>
    <row r="85" spans="1:7" ht="12" customHeight="1" thickBot="1">
      <c r="A85" s="48"/>
      <c r="B85" s="67" t="s">
        <v>54</v>
      </c>
      <c r="C85" s="41">
        <f>G45</f>
        <v>0</v>
      </c>
      <c r="D85" s="92">
        <f>(C85/C89)</f>
        <v>0</v>
      </c>
      <c r="E85" s="97" t="s">
        <v>111</v>
      </c>
      <c r="F85" s="98">
        <v>0.8</v>
      </c>
      <c r="G85" s="45"/>
    </row>
    <row r="86" spans="1:7" ht="12" customHeight="1">
      <c r="A86" s="48"/>
      <c r="B86" s="67" t="s">
        <v>29</v>
      </c>
      <c r="C86" s="41">
        <f>G56</f>
        <v>2689330</v>
      </c>
      <c r="D86" s="68">
        <f>(C86/C89)</f>
        <v>0.52119919633930112</v>
      </c>
      <c r="E86" s="39"/>
      <c r="F86" s="39"/>
      <c r="G86" s="45"/>
    </row>
    <row r="87" spans="1:7" ht="12" customHeight="1">
      <c r="A87" s="48"/>
      <c r="B87" s="67" t="s">
        <v>55</v>
      </c>
      <c r="C87" s="42">
        <f>G64</f>
        <v>293600</v>
      </c>
      <c r="D87" s="68">
        <f>(C87/C89)</f>
        <v>5.6900448827484469E-2</v>
      </c>
      <c r="E87" s="44"/>
      <c r="F87" s="44"/>
      <c r="G87" s="45"/>
    </row>
    <row r="88" spans="1:7" ht="12" customHeight="1">
      <c r="A88" s="48"/>
      <c r="B88" s="67" t="s">
        <v>56</v>
      </c>
      <c r="C88" s="42">
        <f>G67</f>
        <v>245709</v>
      </c>
      <c r="D88" s="68">
        <f>(C88/C89)</f>
        <v>4.7619047619047616E-2</v>
      </c>
      <c r="E88" s="44"/>
      <c r="F88" s="44"/>
      <c r="G88" s="45"/>
    </row>
    <row r="89" spans="1:7" ht="12.75" customHeight="1" thickBot="1">
      <c r="A89" s="48"/>
      <c r="B89" s="69" t="s">
        <v>57</v>
      </c>
      <c r="C89" s="70">
        <f>SUM(C83:C88)</f>
        <v>5159889</v>
      </c>
      <c r="D89" s="71">
        <f>SUM(D83:D88)</f>
        <v>1</v>
      </c>
      <c r="E89" s="44"/>
      <c r="F89" s="44"/>
      <c r="G89" s="45"/>
    </row>
    <row r="90" spans="1:7" ht="12" customHeight="1">
      <c r="A90" s="48"/>
      <c r="B90" s="63"/>
      <c r="C90" s="50"/>
      <c r="D90" s="50"/>
      <c r="E90" s="50"/>
      <c r="F90" s="50"/>
      <c r="G90" s="45"/>
    </row>
    <row r="91" spans="1:7" ht="12.75" customHeight="1">
      <c r="A91" s="48"/>
      <c r="B91" s="64"/>
      <c r="C91" s="50"/>
      <c r="D91" s="50"/>
      <c r="E91" s="50"/>
      <c r="F91" s="50"/>
      <c r="G91" s="45"/>
    </row>
    <row r="92" spans="1:7" ht="12" customHeight="1" thickBot="1">
      <c r="A92" s="38"/>
      <c r="B92" s="84"/>
      <c r="C92" s="85" t="s">
        <v>108</v>
      </c>
      <c r="D92" s="86"/>
      <c r="E92" s="87"/>
      <c r="F92" s="43"/>
      <c r="G92" s="45"/>
    </row>
    <row r="93" spans="1:7" ht="12" customHeight="1">
      <c r="A93" s="48"/>
      <c r="B93" s="88" t="s">
        <v>107</v>
      </c>
      <c r="C93" s="91">
        <v>3800</v>
      </c>
      <c r="D93" s="117">
        <v>4125</v>
      </c>
      <c r="E93" s="118">
        <v>4450</v>
      </c>
      <c r="F93" s="83"/>
      <c r="G93" s="46"/>
    </row>
    <row r="94" spans="1:7" ht="12.75" customHeight="1" thickBot="1">
      <c r="A94" s="48"/>
      <c r="B94" s="69" t="s">
        <v>109</v>
      </c>
      <c r="C94" s="70">
        <f>(G68/C93)</f>
        <v>1357.8655263157896</v>
      </c>
      <c r="D94" s="70">
        <f>(G68/D93)</f>
        <v>1250.8821818181818</v>
      </c>
      <c r="E94" s="89">
        <f>(G68/E93)</f>
        <v>1159.5256179775281</v>
      </c>
      <c r="F94" s="83"/>
      <c r="G94" s="46"/>
    </row>
    <row r="95" spans="1:7" ht="15.6" customHeight="1">
      <c r="A95" s="48"/>
      <c r="B95" s="74" t="s">
        <v>58</v>
      </c>
      <c r="C95" s="47"/>
      <c r="D95" s="47"/>
      <c r="E95" s="47"/>
      <c r="F95" s="47"/>
      <c r="G95" s="47"/>
    </row>
  </sheetData>
  <mergeCells count="9">
    <mergeCell ref="E9:F9"/>
    <mergeCell ref="E14:F14"/>
    <mergeCell ref="E15:F15"/>
    <mergeCell ref="B17:G17"/>
    <mergeCell ref="E82:F82"/>
    <mergeCell ref="B81:C81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carne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2023-02-01T12:53:39Z</dcterms:modified>
</cp:coreProperties>
</file>