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zuniga\Desktop\00 - CREDITOS\00 - CRÉDITOS 2023\00 - fichas técnicas 2023\01 - FORMATO CORREGIDO\Visadas\"/>
    </mc:Choice>
  </mc:AlternateContent>
  <bookViews>
    <workbookView xWindow="-120" yWindow="-120" windowWidth="29040" windowHeight="15840"/>
  </bookViews>
  <sheets>
    <sheet name="CILANTRO" sheetId="1" r:id="rId1"/>
  </sheets>
  <definedNames>
    <definedName name="_xlnm.Print_Area" localSheetId="0">CILANTRO!$A$1:$F$94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6" i="1" l="1"/>
  <c r="F27" i="1"/>
  <c r="F28" i="1"/>
  <c r="F62" i="1"/>
  <c r="F64" i="1" s="1"/>
  <c r="B87" i="1" s="1"/>
  <c r="F46" i="1"/>
  <c r="F48" i="1"/>
  <c r="F49" i="1"/>
  <c r="F50" i="1"/>
  <c r="F52" i="1"/>
  <c r="F54" i="1"/>
  <c r="F56" i="1"/>
  <c r="F57" i="1"/>
  <c r="F20" i="1"/>
  <c r="F21" i="1"/>
  <c r="F22" i="1"/>
  <c r="F23" i="1"/>
  <c r="F24" i="1"/>
  <c r="F25" i="1"/>
  <c r="F34" i="1"/>
  <c r="F38" i="1"/>
  <c r="F39" i="1"/>
  <c r="F40" i="1"/>
  <c r="B84" i="1"/>
  <c r="F11" i="1"/>
  <c r="F69" i="1" s="1"/>
  <c r="F58" i="1" l="1"/>
  <c r="B86" i="1" s="1"/>
  <c r="F29" i="1"/>
  <c r="B83" i="1" s="1"/>
  <c r="F41" i="1"/>
  <c r="B85" i="1" s="1"/>
  <c r="F66" i="1" l="1"/>
  <c r="F67" i="1" s="1"/>
  <c r="B88" i="1" s="1"/>
  <c r="F68" i="1" l="1"/>
  <c r="C93" i="1" s="1"/>
  <c r="B93" i="1"/>
  <c r="D93" i="1"/>
  <c r="B89" i="1"/>
  <c r="F70" i="1" l="1"/>
  <c r="C83" i="1"/>
  <c r="C86" i="1"/>
  <c r="C87" i="1"/>
  <c r="C85" i="1"/>
  <c r="C88" i="1"/>
  <c r="C89" i="1" l="1"/>
</calcChain>
</file>

<file path=xl/sharedStrings.xml><?xml version="1.0" encoding="utf-8"?>
<sst xmlns="http://schemas.openxmlformats.org/spreadsheetml/2006/main" count="163" uniqueCount="115">
  <si>
    <t>RUBRO O CULTIVO</t>
  </si>
  <si>
    <t>Cilantro</t>
  </si>
  <si>
    <t>VARIEDAD</t>
  </si>
  <si>
    <t>Moggiano</t>
  </si>
  <si>
    <t>FECHA ESTIMADA  PRECIO VENTA</t>
  </si>
  <si>
    <t>Octubre - Diciembre</t>
  </si>
  <si>
    <t>NIVEL TECNOLÓGICO</t>
  </si>
  <si>
    <t>Medio</t>
  </si>
  <si>
    <t>REGIÓN</t>
  </si>
  <si>
    <t>Ñuble</t>
  </si>
  <si>
    <t>INGRESO ESPERADO, con IVA ($)</t>
  </si>
  <si>
    <t>AGENCIA DE ÁREA</t>
  </si>
  <si>
    <t>Chillán</t>
  </si>
  <si>
    <t>DESTINO PRODUCCION</t>
  </si>
  <si>
    <t>Mercado local</t>
  </si>
  <si>
    <t>COMUNA/LOCALIDAD</t>
  </si>
  <si>
    <t>Todas las comunas del área</t>
  </si>
  <si>
    <t>FECHA DE COSECHA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</si>
  <si>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</si>
  <si>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</si>
  <si>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</si>
  <si>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</si>
  <si>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</si>
  <si>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</si>
  <si>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</si>
  <si>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</si>
  <si>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</si>
  <si>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</si>
  <si>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</si>
  <si>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Aplicación de fertilizantes</t>
  </si>
  <si>
    <t>jh</t>
  </si>
  <si>
    <t>Ago</t>
  </si>
  <si>
    <t>Paleo de Acequia</t>
  </si>
  <si>
    <t>Sept</t>
  </si>
  <si>
    <t>Siembra</t>
  </si>
  <si>
    <t>Sept -Oct - Nov</t>
  </si>
  <si>
    <t>Riego</t>
  </si>
  <si>
    <t>Oct - Nov</t>
  </si>
  <si>
    <t>Aplicación agroquímicos</t>
  </si>
  <si>
    <t>Sept - Oct</t>
  </si>
  <si>
    <t>Pica</t>
  </si>
  <si>
    <t>Sept - Nov</t>
  </si>
  <si>
    <t>Corte tablones</t>
  </si>
  <si>
    <t>Trazado Acequia</t>
  </si>
  <si>
    <t>Corte y amarre</t>
  </si>
  <si>
    <t>Oct - Dic</t>
  </si>
  <si>
    <t>Subtotal Jornadas Hombre</t>
  </si>
  <si>
    <t>JORNADAS ANIMAL</t>
  </si>
  <si>
    <t>n/a</t>
  </si>
  <si>
    <t>Subtotal Jornadas Animal</t>
  </si>
  <si>
    <t>MAQUINARIA</t>
  </si>
  <si>
    <t>Aradura</t>
  </si>
  <si>
    <t xml:space="preserve">Ago </t>
  </si>
  <si>
    <t>Rastraje</t>
  </si>
  <si>
    <t>Vibrocultivador</t>
  </si>
  <si>
    <t>Subtotal Costo Maquinaria</t>
  </si>
  <si>
    <t>INSUMOS</t>
  </si>
  <si>
    <t>Insumos</t>
  </si>
  <si>
    <t>Unidad (Kg/l/u)</t>
  </si>
  <si>
    <t>SEMILLA</t>
  </si>
  <si>
    <t>kg</t>
  </si>
  <si>
    <t>FERTILIZANTES</t>
  </si>
  <si>
    <t>Cal agrícola</t>
  </si>
  <si>
    <t>Jul</t>
  </si>
  <si>
    <t>Urea</t>
  </si>
  <si>
    <t>Ago - Sept</t>
  </si>
  <si>
    <t>HERBICIDAS</t>
  </si>
  <si>
    <t>Centhurion Super</t>
  </si>
  <si>
    <t>Phyton-27</t>
  </si>
  <si>
    <t>INSECTICIDAS</t>
  </si>
  <si>
    <t>Zero 5C</t>
  </si>
  <si>
    <t>Troya 4EC</t>
  </si>
  <si>
    <t>Subtotal Insumos</t>
  </si>
  <si>
    <t>OTROS</t>
  </si>
  <si>
    <t>Item</t>
  </si>
  <si>
    <t>Gamela (cosecha)</t>
  </si>
  <si>
    <t xml:space="preserve">unidad </t>
  </si>
  <si>
    <t>Mar - Sept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</si>
  <si>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</si>
  <si>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</si>
  <si>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</si>
  <si>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</si>
  <si>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</si>
  <si>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</si>
  <si>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</si>
  <si>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</si>
  <si>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</si>
  <si>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</si>
  <si>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</si>
  <si>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</si>
  <si>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</si>
  <si>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</si>
  <si>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</si>
  <si>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</si>
  <si>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</si>
  <si>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</si>
  <si>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</si>
  <si>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</si>
  <si>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</si>
  <si>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</si>
  <si>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ESCENARIOS COSTO UNITARIO  ($/PAQUETE)</t>
  </si>
  <si>
    <t>(*): Este valor representa el valor mìnimo de venta del producto</t>
  </si>
  <si>
    <t>jm</t>
  </si>
  <si>
    <t xml:space="preserve">lt </t>
  </si>
  <si>
    <t>lt</t>
  </si>
  <si>
    <t>FUNGICIDA</t>
  </si>
  <si>
    <t>RENDIMIENTO (Paquetes/Há.)</t>
  </si>
  <si>
    <t>PRECIO ESPERADO ($/Paquete)</t>
  </si>
  <si>
    <t>Semilla Cilantro</t>
  </si>
  <si>
    <t>Super Fosfato Triple</t>
  </si>
  <si>
    <t>$/Há</t>
  </si>
  <si>
    <t>Rendimiento (Paquete/Há)</t>
  </si>
  <si>
    <t>Costo unitario (Paquete/Há) (*)</t>
  </si>
  <si>
    <t>COSTO TOTAL/Há.</t>
  </si>
  <si>
    <t>Cantidad / Há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</si>
</sst>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_ ;_ * \-#,##0_ ;_ * &quot;-&quot;_ ;_ @_ "/>
    <numFmt numFmtId="165" formatCode="&quot; &quot;* #,##0&quot;   &quot;;&quot;-&quot;* #,##0&quot;   &quot;;&quot; &quot;* &quot;-&quot;??&quot;   &quot;"/>
    <numFmt numFmtId="166" formatCode="[$$-340A]#,##0"/>
  </numFmts>
  <fonts count="11" x14ac:knownFonts="1">
    <font>
      <sz val="11"/>
      <color indexed="8"/>
      <name val="Calibri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15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sz val="11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0"/>
      </right>
      <top/>
      <bottom style="thin">
        <color indexed="11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 style="thin">
        <color indexed="8"/>
      </top>
      <bottom style="thin">
        <color indexed="11"/>
      </bottom>
      <diagonal/>
    </border>
    <border>
      <left/>
      <right/>
      <top style="thin">
        <color indexed="8"/>
      </top>
      <bottom style="thin">
        <color indexed="11"/>
      </bottom>
      <diagonal/>
    </border>
    <border>
      <left/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64"/>
      </left>
      <right/>
      <top style="thin">
        <color indexed="64"/>
      </top>
      <bottom style="thin">
        <color indexed="11"/>
      </bottom>
      <diagonal/>
    </border>
    <border>
      <left/>
      <right/>
      <top style="thin">
        <color indexed="64"/>
      </top>
      <bottom style="thin">
        <color indexed="11"/>
      </bottom>
      <diagonal/>
    </border>
    <border>
      <left/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64"/>
      </bottom>
      <diagonal/>
    </border>
    <border>
      <left/>
      <right/>
      <top style="thin">
        <color indexed="11"/>
      </top>
      <bottom style="thin">
        <color indexed="64"/>
      </bottom>
      <diagonal/>
    </border>
    <border>
      <left/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 applyNumberFormat="0" applyFill="0" applyBorder="0" applyProtection="0"/>
    <xf numFmtId="164" fontId="10" fillId="0" borderId="0" applyFont="0" applyFill="0" applyBorder="0" applyAlignment="0" applyProtection="0"/>
  </cellStyleXfs>
  <cellXfs count="146">
    <xf numFmtId="0" fontId="0" fillId="0" borderId="0" xfId="0"/>
    <xf numFmtId="0" fontId="1" fillId="2" borderId="8" xfId="0" applyFont="1" applyFill="1" applyBorder="1" applyAlignment="1">
      <alignment horizontal="justify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2" fillId="3" borderId="12" xfId="0" applyNumberFormat="1" applyFont="1" applyFill="1" applyBorder="1" applyAlignment="1">
      <alignment horizontal="center" vertical="center"/>
    </xf>
    <xf numFmtId="49" fontId="2" fillId="3" borderId="12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/>
    </xf>
    <xf numFmtId="0" fontId="1" fillId="0" borderId="0" xfId="0" applyNumberFormat="1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2" borderId="2" xfId="0" applyFont="1" applyFill="1" applyBorder="1" applyAlignment="1">
      <alignment horizontal="justify" vertical="center"/>
    </xf>
    <xf numFmtId="0" fontId="1" fillId="2" borderId="3" xfId="0" applyFont="1" applyFill="1" applyBorder="1" applyAlignment="1">
      <alignment horizontal="justify" vertical="center"/>
    </xf>
    <xf numFmtId="49" fontId="2" fillId="3" borderId="4" xfId="0" applyNumberFormat="1" applyFont="1" applyFill="1" applyBorder="1" applyAlignment="1">
      <alignment horizontal="justify" vertical="center" wrapText="1"/>
    </xf>
    <xf numFmtId="49" fontId="1" fillId="2" borderId="5" xfId="0" applyNumberFormat="1" applyFont="1" applyFill="1" applyBorder="1" applyAlignment="1">
      <alignment horizontal="justify" vertical="center"/>
    </xf>
    <xf numFmtId="0" fontId="1" fillId="2" borderId="6" xfId="0" applyFont="1" applyFill="1" applyBorder="1" applyAlignment="1">
      <alignment horizontal="justify" vertical="center"/>
    </xf>
    <xf numFmtId="3" fontId="1" fillId="2" borderId="5" xfId="0" applyNumberFormat="1" applyFont="1" applyFill="1" applyBorder="1" applyAlignment="1">
      <alignment horizontal="justify" vertical="center"/>
    </xf>
    <xf numFmtId="49" fontId="1" fillId="2" borderId="4" xfId="0" applyNumberFormat="1" applyFont="1" applyFill="1" applyBorder="1" applyAlignment="1">
      <alignment horizontal="justify" vertical="center" wrapText="1"/>
    </xf>
    <xf numFmtId="49" fontId="1" fillId="2" borderId="5" xfId="0" applyNumberFormat="1" applyFont="1" applyFill="1" applyBorder="1" applyAlignment="1">
      <alignment horizontal="justify" vertical="center" wrapText="1"/>
    </xf>
    <xf numFmtId="166" fontId="1" fillId="2" borderId="5" xfId="0" applyNumberFormat="1" applyFont="1" applyFill="1" applyBorder="1" applyAlignment="1">
      <alignment horizontal="justify" vertical="center"/>
    </xf>
    <xf numFmtId="166" fontId="1" fillId="2" borderId="5" xfId="0" applyNumberFormat="1" applyFont="1" applyFill="1" applyBorder="1" applyAlignment="1">
      <alignment horizontal="justify" vertical="center" wrapText="1"/>
    </xf>
    <xf numFmtId="17" fontId="1" fillId="2" borderId="5" xfId="0" applyNumberFormat="1" applyFont="1" applyFill="1" applyBorder="1" applyAlignment="1">
      <alignment horizontal="justify" vertical="center"/>
    </xf>
    <xf numFmtId="0" fontId="1" fillId="2" borderId="7" xfId="0" applyFont="1" applyFill="1" applyBorder="1" applyAlignment="1">
      <alignment horizontal="justify" vertical="center" wrapText="1"/>
    </xf>
    <xf numFmtId="14" fontId="1" fillId="2" borderId="8" xfId="0" applyNumberFormat="1" applyFont="1" applyFill="1" applyBorder="1" applyAlignment="1">
      <alignment horizontal="justify" vertical="center"/>
    </xf>
    <xf numFmtId="0" fontId="1" fillId="2" borderId="8" xfId="0" applyFont="1" applyFill="1" applyBorder="1" applyAlignment="1">
      <alignment horizontal="justify" vertical="center"/>
    </xf>
    <xf numFmtId="0" fontId="1" fillId="2" borderId="9" xfId="0" applyFont="1" applyFill="1" applyBorder="1" applyAlignment="1">
      <alignment horizontal="justify" vertical="center"/>
    </xf>
    <xf numFmtId="0" fontId="1" fillId="2" borderId="10" xfId="0" applyFont="1" applyFill="1" applyBorder="1" applyAlignment="1">
      <alignment horizontal="justify" vertical="center"/>
    </xf>
    <xf numFmtId="0" fontId="1" fillId="2" borderId="5" xfId="0" applyNumberFormat="1" applyFont="1" applyFill="1" applyBorder="1" applyAlignment="1">
      <alignment horizontal="justify" vertical="center" wrapText="1"/>
    </xf>
    <xf numFmtId="166" fontId="3" fillId="3" borderId="5" xfId="0" applyNumberFormat="1" applyFont="1" applyFill="1" applyBorder="1" applyAlignment="1">
      <alignment horizontal="justify" vertical="center"/>
    </xf>
    <xf numFmtId="3" fontId="1" fillId="2" borderId="10" xfId="0" applyNumberFormat="1" applyFont="1" applyFill="1" applyBorder="1" applyAlignment="1">
      <alignment horizontal="justify" vertical="center"/>
    </xf>
    <xf numFmtId="0" fontId="1" fillId="2" borderId="12" xfId="0" applyFont="1" applyFill="1" applyBorder="1" applyAlignment="1">
      <alignment horizontal="justify" vertical="center"/>
    </xf>
    <xf numFmtId="166" fontId="1" fillId="2" borderId="12" xfId="0" applyNumberFormat="1" applyFont="1" applyFill="1" applyBorder="1" applyAlignment="1">
      <alignment horizontal="justify" vertical="center"/>
    </xf>
    <xf numFmtId="166" fontId="3" fillId="3" borderId="12" xfId="0" applyNumberFormat="1" applyFont="1" applyFill="1" applyBorder="1" applyAlignment="1">
      <alignment horizontal="justify" vertical="center"/>
    </xf>
    <xf numFmtId="0" fontId="1" fillId="2" borderId="13" xfId="0" applyFont="1" applyFill="1" applyBorder="1" applyAlignment="1">
      <alignment horizontal="justify" vertical="center"/>
    </xf>
    <xf numFmtId="0" fontId="1" fillId="2" borderId="14" xfId="0" applyFont="1" applyFill="1" applyBorder="1" applyAlignment="1">
      <alignment horizontal="justify" vertical="center"/>
    </xf>
    <xf numFmtId="3" fontId="1" fillId="2" borderId="14" xfId="0" applyNumberFormat="1" applyFont="1" applyFill="1" applyBorder="1" applyAlignment="1">
      <alignment horizontal="justify" vertical="center"/>
    </xf>
    <xf numFmtId="166" fontId="1" fillId="0" borderId="0" xfId="0" applyNumberFormat="1" applyFont="1" applyAlignment="1">
      <alignment horizontal="justify" vertical="center"/>
    </xf>
    <xf numFmtId="0" fontId="1" fillId="0" borderId="18" xfId="0" applyNumberFormat="1" applyFont="1" applyBorder="1" applyAlignment="1">
      <alignment horizontal="justify" vertical="center"/>
    </xf>
    <xf numFmtId="49" fontId="1" fillId="10" borderId="5" xfId="0" applyNumberFormat="1" applyFont="1" applyFill="1" applyBorder="1" applyAlignment="1">
      <alignment horizontal="justify" vertical="center"/>
    </xf>
    <xf numFmtId="0" fontId="1" fillId="10" borderId="5" xfId="0" applyNumberFormat="1" applyFont="1" applyFill="1" applyBorder="1" applyAlignment="1">
      <alignment horizontal="justify" vertical="center"/>
    </xf>
    <xf numFmtId="166" fontId="1" fillId="10" borderId="5" xfId="0" applyNumberFormat="1" applyFont="1" applyFill="1" applyBorder="1" applyAlignment="1">
      <alignment horizontal="justify" vertical="center"/>
    </xf>
    <xf numFmtId="49" fontId="5" fillId="10" borderId="5" xfId="0" applyNumberFormat="1" applyFont="1" applyFill="1" applyBorder="1" applyAlignment="1">
      <alignment horizontal="justify" vertical="center"/>
    </xf>
    <xf numFmtId="0" fontId="1" fillId="10" borderId="5" xfId="0" applyFont="1" applyFill="1" applyBorder="1" applyAlignment="1">
      <alignment horizontal="justify" vertical="center"/>
    </xf>
    <xf numFmtId="49" fontId="1" fillId="10" borderId="69" xfId="0" applyNumberFormat="1" applyFont="1" applyFill="1" applyBorder="1" applyAlignment="1">
      <alignment horizontal="justify" vertical="center"/>
    </xf>
    <xf numFmtId="0" fontId="1" fillId="10" borderId="69" xfId="0" applyFont="1" applyFill="1" applyBorder="1" applyAlignment="1">
      <alignment horizontal="justify" vertical="center"/>
    </xf>
    <xf numFmtId="166" fontId="6" fillId="10" borderId="69" xfId="0" applyNumberFormat="1" applyFont="1" applyFill="1" applyBorder="1" applyAlignment="1">
      <alignment horizontal="justify" vertical="center"/>
    </xf>
    <xf numFmtId="166" fontId="1" fillId="10" borderId="69" xfId="0" applyNumberFormat="1" applyFont="1" applyFill="1" applyBorder="1" applyAlignment="1">
      <alignment horizontal="justify" vertical="center"/>
    </xf>
    <xf numFmtId="49" fontId="1" fillId="10" borderId="15" xfId="0" applyNumberFormat="1" applyFont="1" applyFill="1" applyBorder="1" applyAlignment="1">
      <alignment horizontal="justify" vertical="center"/>
    </xf>
    <xf numFmtId="0" fontId="1" fillId="10" borderId="15" xfId="0" applyNumberFormat="1" applyFont="1" applyFill="1" applyBorder="1" applyAlignment="1">
      <alignment horizontal="justify" vertical="center"/>
    </xf>
    <xf numFmtId="166" fontId="6" fillId="10" borderId="15" xfId="0" applyNumberFormat="1" applyFont="1" applyFill="1" applyBorder="1" applyAlignment="1">
      <alignment horizontal="justify" vertical="center"/>
    </xf>
    <xf numFmtId="166" fontId="1" fillId="10" borderId="15" xfId="0" applyNumberFormat="1" applyFont="1" applyFill="1" applyBorder="1" applyAlignment="1">
      <alignment horizontal="justify" vertical="center"/>
    </xf>
    <xf numFmtId="49" fontId="7" fillId="5" borderId="5" xfId="0" applyNumberFormat="1" applyFont="1" applyFill="1" applyBorder="1" applyAlignment="1">
      <alignment horizontal="justify" vertical="center" wrapText="1"/>
    </xf>
    <xf numFmtId="166" fontId="3" fillId="3" borderId="16" xfId="0" applyNumberFormat="1" applyFont="1" applyFill="1" applyBorder="1" applyAlignment="1">
      <alignment horizontal="justify" vertical="center"/>
    </xf>
    <xf numFmtId="0" fontId="1" fillId="2" borderId="20" xfId="0" applyFont="1" applyFill="1" applyBorder="1" applyAlignment="1">
      <alignment horizontal="justify" vertical="center"/>
    </xf>
    <xf numFmtId="3" fontId="1" fillId="2" borderId="20" xfId="0" applyNumberFormat="1" applyFont="1" applyFill="1" applyBorder="1" applyAlignment="1">
      <alignment horizontal="justify" vertical="center"/>
    </xf>
    <xf numFmtId="166" fontId="2" fillId="5" borderId="21" xfId="0" applyNumberFormat="1" applyFont="1" applyFill="1" applyBorder="1" applyAlignment="1">
      <alignment horizontal="justify" vertical="center"/>
    </xf>
    <xf numFmtId="166" fontId="2" fillId="3" borderId="22" xfId="0" applyNumberFormat="1" applyFont="1" applyFill="1" applyBorder="1" applyAlignment="1">
      <alignment horizontal="justify" vertical="center"/>
    </xf>
    <xf numFmtId="166" fontId="2" fillId="5" borderId="22" xfId="0" applyNumberFormat="1" applyFont="1" applyFill="1" applyBorder="1" applyAlignment="1">
      <alignment horizontal="justify" vertical="center"/>
    </xf>
    <xf numFmtId="166" fontId="2" fillId="6" borderId="23" xfId="0" applyNumberFormat="1" applyFont="1" applyFill="1" applyBorder="1" applyAlignment="1">
      <alignment horizontal="justify" vertical="center"/>
    </xf>
    <xf numFmtId="49" fontId="1" fillId="2" borderId="18" xfId="0" applyNumberFormat="1" applyFont="1" applyFill="1" applyBorder="1" applyAlignment="1">
      <alignment horizontal="justify" vertical="center"/>
    </xf>
    <xf numFmtId="0" fontId="2" fillId="2" borderId="18" xfId="0" applyFont="1" applyFill="1" applyBorder="1" applyAlignment="1">
      <alignment horizontal="justify" vertical="center"/>
    </xf>
    <xf numFmtId="165" fontId="2" fillId="2" borderId="18" xfId="0" applyNumberFormat="1" applyFont="1" applyFill="1" applyBorder="1" applyAlignment="1">
      <alignment horizontal="justify" vertical="center"/>
    </xf>
    <xf numFmtId="0" fontId="1" fillId="2" borderId="18" xfId="0" applyFont="1" applyFill="1" applyBorder="1" applyAlignment="1">
      <alignment horizontal="justify" vertical="center"/>
    </xf>
    <xf numFmtId="0" fontId="1" fillId="7" borderId="18" xfId="0" applyFont="1" applyFill="1" applyBorder="1" applyAlignment="1">
      <alignment horizontal="justify" vertical="center"/>
    </xf>
    <xf numFmtId="49" fontId="5" fillId="8" borderId="24" xfId="0" applyNumberFormat="1" applyFont="1" applyFill="1" applyBorder="1" applyAlignment="1">
      <alignment horizontal="justify" vertical="center"/>
    </xf>
    <xf numFmtId="49" fontId="5" fillId="8" borderId="19" xfId="0" applyNumberFormat="1" applyFont="1" applyFill="1" applyBorder="1" applyAlignment="1">
      <alignment horizontal="justify" vertical="center"/>
    </xf>
    <xf numFmtId="49" fontId="1" fillId="8" borderId="25" xfId="0" applyNumberFormat="1" applyFont="1" applyFill="1" applyBorder="1" applyAlignment="1">
      <alignment horizontal="justify" vertical="center"/>
    </xf>
    <xf numFmtId="49" fontId="5" fillId="2" borderId="26" xfId="0" applyNumberFormat="1" applyFont="1" applyFill="1" applyBorder="1" applyAlignment="1">
      <alignment horizontal="justify" vertical="center"/>
    </xf>
    <xf numFmtId="9" fontId="1" fillId="2" borderId="27" xfId="0" applyNumberFormat="1" applyFont="1" applyFill="1" applyBorder="1" applyAlignment="1">
      <alignment horizontal="justify" vertical="center"/>
    </xf>
    <xf numFmtId="0" fontId="2" fillId="7" borderId="18" xfId="0" applyFont="1" applyFill="1" applyBorder="1" applyAlignment="1">
      <alignment horizontal="justify" vertical="center"/>
    </xf>
    <xf numFmtId="49" fontId="5" fillId="8" borderId="28" xfId="0" applyNumberFormat="1" applyFont="1" applyFill="1" applyBorder="1" applyAlignment="1">
      <alignment horizontal="justify" vertical="center"/>
    </xf>
    <xf numFmtId="164" fontId="5" fillId="8" borderId="29" xfId="1" applyFont="1" applyFill="1" applyBorder="1" applyAlignment="1">
      <alignment horizontal="justify" vertical="center"/>
    </xf>
    <xf numFmtId="9" fontId="5" fillId="8" borderId="30" xfId="0" applyNumberFormat="1" applyFont="1" applyFill="1" applyBorder="1" applyAlignment="1">
      <alignment horizontal="justify" vertical="center"/>
    </xf>
    <xf numFmtId="0" fontId="2" fillId="7" borderId="17" xfId="0" applyFont="1" applyFill="1" applyBorder="1" applyAlignment="1">
      <alignment horizontal="justify" vertical="center"/>
    </xf>
    <xf numFmtId="49" fontId="5" fillId="8" borderId="42" xfId="0" applyNumberFormat="1" applyFont="1" applyFill="1" applyBorder="1" applyAlignment="1">
      <alignment horizontal="justify" vertical="center" wrapText="1"/>
    </xf>
    <xf numFmtId="164" fontId="5" fillId="8" borderId="43" xfId="1" applyFont="1" applyFill="1" applyBorder="1" applyAlignment="1">
      <alignment horizontal="justify" vertical="center"/>
    </xf>
    <xf numFmtId="164" fontId="5" fillId="8" borderId="44" xfId="1" applyFont="1" applyFill="1" applyBorder="1" applyAlignment="1">
      <alignment horizontal="justify" vertical="center"/>
    </xf>
    <xf numFmtId="0" fontId="5" fillId="7" borderId="18" xfId="0" applyFont="1" applyFill="1" applyBorder="1" applyAlignment="1">
      <alignment horizontal="justify" vertical="center"/>
    </xf>
    <xf numFmtId="165" fontId="5" fillId="2" borderId="18" xfId="0" applyNumberFormat="1" applyFont="1" applyFill="1" applyBorder="1" applyAlignment="1">
      <alignment horizontal="justify" vertical="center"/>
    </xf>
    <xf numFmtId="49" fontId="5" fillId="8" borderId="28" xfId="0" applyNumberFormat="1" applyFont="1" applyFill="1" applyBorder="1" applyAlignment="1">
      <alignment horizontal="justify" vertical="center" wrapText="1"/>
    </xf>
    <xf numFmtId="164" fontId="5" fillId="8" borderId="30" xfId="1" applyFont="1" applyFill="1" applyBorder="1" applyAlignment="1">
      <alignment horizontal="justify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49" fontId="2" fillId="5" borderId="48" xfId="0" applyNumberFormat="1" applyFont="1" applyFill="1" applyBorder="1" applyAlignment="1">
      <alignment horizontal="justify" vertical="center"/>
    </xf>
    <xf numFmtId="49" fontId="2" fillId="5" borderId="49" xfId="0" applyNumberFormat="1" applyFont="1" applyFill="1" applyBorder="1" applyAlignment="1">
      <alignment horizontal="justify" vertical="center"/>
    </xf>
    <xf numFmtId="49" fontId="2" fillId="5" borderId="50" xfId="0" applyNumberFormat="1" applyFont="1" applyFill="1" applyBorder="1" applyAlignment="1">
      <alignment horizontal="justify" vertical="center"/>
    </xf>
    <xf numFmtId="49" fontId="7" fillId="9" borderId="31" xfId="0" applyNumberFormat="1" applyFont="1" applyFill="1" applyBorder="1" applyAlignment="1">
      <alignment horizontal="justify" vertical="center"/>
    </xf>
    <xf numFmtId="49" fontId="7" fillId="9" borderId="32" xfId="0" applyNumberFormat="1" applyFont="1" applyFill="1" applyBorder="1" applyAlignment="1">
      <alignment horizontal="justify" vertical="center"/>
    </xf>
    <xf numFmtId="49" fontId="7" fillId="9" borderId="33" xfId="0" applyNumberFormat="1" applyFont="1" applyFill="1" applyBorder="1" applyAlignment="1">
      <alignment horizontal="justify" vertical="center"/>
    </xf>
    <xf numFmtId="49" fontId="3" fillId="3" borderId="53" xfId="0" applyNumberFormat="1" applyFont="1" applyFill="1" applyBorder="1" applyAlignment="1">
      <alignment horizontal="justify" vertical="center"/>
    </xf>
    <xf numFmtId="49" fontId="3" fillId="3" borderId="54" xfId="0" applyNumberFormat="1" applyFont="1" applyFill="1" applyBorder="1" applyAlignment="1">
      <alignment horizontal="justify" vertical="center"/>
    </xf>
    <xf numFmtId="49" fontId="3" fillId="3" borderId="55" xfId="0" applyNumberFormat="1" applyFont="1" applyFill="1" applyBorder="1" applyAlignment="1">
      <alignment horizontal="justify" vertical="center"/>
    </xf>
    <xf numFmtId="49" fontId="3" fillId="3" borderId="56" xfId="0" applyNumberFormat="1" applyFont="1" applyFill="1" applyBorder="1" applyAlignment="1">
      <alignment horizontal="justify" vertical="center"/>
    </xf>
    <xf numFmtId="49" fontId="3" fillId="3" borderId="57" xfId="0" applyNumberFormat="1" applyFont="1" applyFill="1" applyBorder="1" applyAlignment="1">
      <alignment horizontal="justify" vertical="center"/>
    </xf>
    <xf numFmtId="49" fontId="3" fillId="3" borderId="58" xfId="0" applyNumberFormat="1" applyFont="1" applyFill="1" applyBorder="1" applyAlignment="1">
      <alignment horizontal="justify" vertical="center"/>
    </xf>
    <xf numFmtId="49" fontId="2" fillId="5" borderId="65" xfId="0" applyNumberFormat="1" applyFont="1" applyFill="1" applyBorder="1" applyAlignment="1">
      <alignment horizontal="justify" vertical="center"/>
    </xf>
    <xf numFmtId="49" fontId="2" fillId="5" borderId="57" xfId="0" applyNumberFormat="1" applyFont="1" applyFill="1" applyBorder="1" applyAlignment="1">
      <alignment horizontal="justify" vertical="center"/>
    </xf>
    <xf numFmtId="49" fontId="2" fillId="5" borderId="58" xfId="0" applyNumberFormat="1" applyFont="1" applyFill="1" applyBorder="1" applyAlignment="1">
      <alignment horizontal="justify" vertical="center"/>
    </xf>
    <xf numFmtId="49" fontId="2" fillId="3" borderId="65" xfId="0" applyNumberFormat="1" applyFont="1" applyFill="1" applyBorder="1" applyAlignment="1">
      <alignment horizontal="justify" vertical="center"/>
    </xf>
    <xf numFmtId="49" fontId="2" fillId="3" borderId="57" xfId="0" applyNumberFormat="1" applyFont="1" applyFill="1" applyBorder="1" applyAlignment="1">
      <alignment horizontal="justify" vertical="center"/>
    </xf>
    <xf numFmtId="49" fontId="2" fillId="3" borderId="58" xfId="0" applyNumberFormat="1" applyFont="1" applyFill="1" applyBorder="1" applyAlignment="1">
      <alignment horizontal="justify" vertical="center"/>
    </xf>
    <xf numFmtId="49" fontId="2" fillId="5" borderId="66" xfId="0" applyNumberFormat="1" applyFont="1" applyFill="1" applyBorder="1" applyAlignment="1">
      <alignment horizontal="justify" vertical="center"/>
    </xf>
    <xf numFmtId="49" fontId="2" fillId="5" borderId="67" xfId="0" applyNumberFormat="1" applyFont="1" applyFill="1" applyBorder="1" applyAlignment="1">
      <alignment horizontal="justify" vertical="center"/>
    </xf>
    <xf numFmtId="49" fontId="2" fillId="5" borderId="68" xfId="0" applyNumberFormat="1" applyFont="1" applyFill="1" applyBorder="1" applyAlignment="1">
      <alignment horizontal="justify" vertical="center"/>
    </xf>
    <xf numFmtId="49" fontId="3" fillId="3" borderId="59" xfId="0" applyNumberFormat="1" applyFont="1" applyFill="1" applyBorder="1" applyAlignment="1">
      <alignment horizontal="justify" vertical="center"/>
    </xf>
    <xf numFmtId="49" fontId="3" fillId="3" borderId="60" xfId="0" applyNumberFormat="1" applyFont="1" applyFill="1" applyBorder="1" applyAlignment="1">
      <alignment horizontal="justify" vertical="center"/>
    </xf>
    <xf numFmtId="49" fontId="3" fillId="3" borderId="61" xfId="0" applyNumberFormat="1" applyFont="1" applyFill="1" applyBorder="1" applyAlignment="1">
      <alignment horizontal="justify" vertical="center"/>
    </xf>
    <xf numFmtId="49" fontId="2" fillId="5" borderId="62" xfId="0" applyNumberFormat="1" applyFont="1" applyFill="1" applyBorder="1" applyAlignment="1">
      <alignment horizontal="justify" vertical="center"/>
    </xf>
    <xf numFmtId="49" fontId="2" fillId="5" borderId="63" xfId="0" applyNumberFormat="1" applyFont="1" applyFill="1" applyBorder="1" applyAlignment="1">
      <alignment horizontal="justify" vertical="center"/>
    </xf>
    <xf numFmtId="49" fontId="2" fillId="5" borderId="64" xfId="0" applyNumberFormat="1" applyFont="1" applyFill="1" applyBorder="1" applyAlignment="1">
      <alignment horizontal="justify" vertical="center"/>
    </xf>
    <xf numFmtId="49" fontId="5" fillId="10" borderId="53" xfId="0" applyNumberFormat="1" applyFont="1" applyFill="1" applyBorder="1" applyAlignment="1">
      <alignment horizontal="justify" vertical="center" wrapText="1"/>
    </xf>
    <xf numFmtId="49" fontId="5" fillId="10" borderId="54" xfId="0" applyNumberFormat="1" applyFont="1" applyFill="1" applyBorder="1" applyAlignment="1">
      <alignment horizontal="justify" vertical="center" wrapText="1"/>
    </xf>
    <xf numFmtId="49" fontId="5" fillId="10" borderId="55" xfId="0" applyNumberFormat="1" applyFont="1" applyFill="1" applyBorder="1" applyAlignment="1">
      <alignment horizontal="justify" vertical="center" wrapText="1"/>
    </xf>
    <xf numFmtId="49" fontId="5" fillId="10" borderId="53" xfId="0" applyNumberFormat="1" applyFont="1" applyFill="1" applyBorder="1" applyAlignment="1">
      <alignment horizontal="justify" vertical="center"/>
    </xf>
    <xf numFmtId="49" fontId="5" fillId="10" borderId="54" xfId="0" applyNumberFormat="1" applyFont="1" applyFill="1" applyBorder="1" applyAlignment="1">
      <alignment horizontal="justify" vertical="center"/>
    </xf>
    <xf numFmtId="49" fontId="5" fillId="10" borderId="55" xfId="0" applyNumberFormat="1" applyFont="1" applyFill="1" applyBorder="1" applyAlignment="1">
      <alignment horizontal="justify" vertical="center"/>
    </xf>
    <xf numFmtId="49" fontId="1" fillId="2" borderId="5" xfId="0" applyNumberFormat="1" applyFont="1" applyFill="1" applyBorder="1" applyAlignment="1">
      <alignment horizontal="justify" vertical="center"/>
    </xf>
    <xf numFmtId="0" fontId="1" fillId="2" borderId="5" xfId="0" applyFont="1" applyFill="1" applyBorder="1" applyAlignment="1">
      <alignment horizontal="justify" vertical="center"/>
    </xf>
    <xf numFmtId="49" fontId="4" fillId="3" borderId="5" xfId="0" applyNumberFormat="1" applyFont="1" applyFill="1" applyBorder="1" applyAlignment="1">
      <alignment horizontal="justify" vertical="center"/>
    </xf>
    <xf numFmtId="0" fontId="4" fillId="4" borderId="5" xfId="0" applyFont="1" applyFill="1" applyBorder="1" applyAlignment="1">
      <alignment horizontal="justify" vertical="center"/>
    </xf>
    <xf numFmtId="49" fontId="2" fillId="5" borderId="45" xfId="0" applyNumberFormat="1" applyFont="1" applyFill="1" applyBorder="1" applyAlignment="1">
      <alignment horizontal="justify" vertical="center"/>
    </xf>
    <xf numFmtId="49" fontId="2" fillId="5" borderId="46" xfId="0" applyNumberFormat="1" applyFont="1" applyFill="1" applyBorder="1" applyAlignment="1">
      <alignment horizontal="justify" vertical="center"/>
    </xf>
    <xf numFmtId="49" fontId="2" fillId="5" borderId="47" xfId="0" applyNumberFormat="1" applyFont="1" applyFill="1" applyBorder="1" applyAlignment="1">
      <alignment horizontal="justify" vertical="center"/>
    </xf>
    <xf numFmtId="49" fontId="1" fillId="2" borderId="5" xfId="0" applyNumberFormat="1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49" fontId="3" fillId="3" borderId="5" xfId="0" applyNumberFormat="1" applyFont="1" applyFill="1" applyBorder="1" applyAlignment="1">
      <alignment horizontal="justify" vertical="center" wrapText="1"/>
    </xf>
    <xf numFmtId="0" fontId="3" fillId="4" borderId="5" xfId="0" applyFont="1" applyFill="1" applyBorder="1" applyAlignment="1">
      <alignment horizontal="justify" vertical="center" wrapText="1"/>
    </xf>
    <xf numFmtId="49" fontId="5" fillId="2" borderId="34" xfId="0" applyNumberFormat="1" applyFont="1" applyFill="1" applyBorder="1" applyAlignment="1">
      <alignment horizontal="justify" vertical="center"/>
    </xf>
    <xf numFmtId="49" fontId="5" fillId="2" borderId="35" xfId="0" applyNumberFormat="1" applyFont="1" applyFill="1" applyBorder="1" applyAlignment="1">
      <alignment horizontal="justify" vertical="center"/>
    </xf>
    <xf numFmtId="49" fontId="5" fillId="2" borderId="36" xfId="0" applyNumberFormat="1" applyFont="1" applyFill="1" applyBorder="1" applyAlignment="1">
      <alignment horizontal="justify" vertical="center"/>
    </xf>
    <xf numFmtId="49" fontId="1" fillId="2" borderId="35" xfId="0" applyNumberFormat="1" applyFont="1" applyFill="1" applyBorder="1" applyAlignment="1">
      <alignment horizontal="justify" vertical="center"/>
    </xf>
    <xf numFmtId="49" fontId="1" fillId="2" borderId="37" xfId="0" applyNumberFormat="1" applyFont="1" applyFill="1" applyBorder="1" applyAlignment="1">
      <alignment horizontal="justify" vertical="center"/>
    </xf>
    <xf numFmtId="49" fontId="1" fillId="2" borderId="18" xfId="0" applyNumberFormat="1" applyFont="1" applyFill="1" applyBorder="1" applyAlignment="1">
      <alignment horizontal="justify" vertical="center"/>
    </xf>
    <xf numFmtId="49" fontId="1" fillId="2" borderId="38" xfId="0" applyNumberFormat="1" applyFont="1" applyFill="1" applyBorder="1" applyAlignment="1">
      <alignment horizontal="justify" vertical="center"/>
    </xf>
    <xf numFmtId="49" fontId="1" fillId="2" borderId="39" xfId="0" applyNumberFormat="1" applyFont="1" applyFill="1" applyBorder="1" applyAlignment="1">
      <alignment horizontal="justify" vertical="center"/>
    </xf>
    <xf numFmtId="49" fontId="1" fillId="2" borderId="40" xfId="0" applyNumberFormat="1" applyFont="1" applyFill="1" applyBorder="1" applyAlignment="1">
      <alignment horizontal="justify" vertical="center"/>
    </xf>
    <xf numFmtId="49" fontId="1" fillId="2" borderId="41" xfId="0" applyNumberFormat="1" applyFont="1" applyFill="1" applyBorder="1" applyAlignment="1">
      <alignment horizontal="justify" vertical="center"/>
    </xf>
    <xf numFmtId="49" fontId="7" fillId="9" borderId="51" xfId="0" applyNumberFormat="1" applyFont="1" applyFill="1" applyBorder="1" applyAlignment="1">
      <alignment horizontal="justify" vertical="center"/>
    </xf>
    <xf numFmtId="49" fontId="7" fillId="9" borderId="40" xfId="0" applyNumberFormat="1" applyFont="1" applyFill="1" applyBorder="1" applyAlignment="1">
      <alignment horizontal="justify" vertical="center"/>
    </xf>
    <xf numFmtId="49" fontId="7" fillId="9" borderId="52" xfId="0" applyNumberFormat="1" applyFont="1" applyFill="1" applyBorder="1" applyAlignment="1">
      <alignment horizontal="justify" vertical="center"/>
    </xf>
    <xf numFmtId="164" fontId="1" fillId="2" borderId="5" xfId="1" applyFont="1" applyFill="1" applyBorder="1" applyAlignment="1">
      <alignment horizontal="justify" vertical="center"/>
    </xf>
    <xf numFmtId="0" fontId="1" fillId="2" borderId="53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49" fontId="1" fillId="2" borderId="53" xfId="0" applyNumberFormat="1" applyFont="1" applyFill="1" applyBorder="1" applyAlignment="1">
      <alignment horizontal="justify" vertical="center"/>
    </xf>
    <xf numFmtId="49" fontId="1" fillId="2" borderId="55" xfId="0" applyNumberFormat="1" applyFont="1" applyFill="1" applyBorder="1" applyAlignment="1">
      <alignment horizontal="justify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1028700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2293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94"/>
  <sheetViews>
    <sheetView showGridLines="0" tabSelected="1" zoomScaleNormal="100" zoomScaleSheetLayoutView="100" workbookViewId="0">
      <selection activeCell="I20" sqref="I20"/>
    </sheetView>
  </sheetViews>
  <sheetFormatPr baseColWidth="10" defaultColWidth="10.85546875" defaultRowHeight="11.25" customHeight="1" x14ac:dyDescent="0.25"/>
  <cols>
    <col min="1" max="1" width="21.42578125" style="8" customWidth="1"/>
    <col min="2" max="2" width="19.42578125" style="8" customWidth="1"/>
    <col min="3" max="3" width="9.42578125" style="8" customWidth="1"/>
    <col min="4" max="4" width="16.7109375" style="8" customWidth="1"/>
    <col min="5" max="5" width="11" style="8" customWidth="1"/>
    <col min="6" max="6" width="15.7109375" style="8" customWidth="1"/>
    <col min="7" max="254" width="10.85546875" style="8" customWidth="1"/>
    <col min="255" max="16384" width="10.85546875" style="9"/>
  </cols>
  <sheetData>
    <row r="1" spans="1:6" ht="15" customHeight="1" x14ac:dyDescent="0.25">
      <c r="A1" s="7"/>
      <c r="B1" s="7"/>
      <c r="C1" s="7"/>
      <c r="D1" s="7"/>
      <c r="E1" s="7"/>
      <c r="F1" s="7"/>
    </row>
    <row r="2" spans="1:6" ht="15" customHeight="1" x14ac:dyDescent="0.25">
      <c r="A2" s="7"/>
      <c r="B2" s="7"/>
      <c r="C2" s="7"/>
      <c r="D2" s="7"/>
      <c r="E2" s="7"/>
      <c r="F2" s="7"/>
    </row>
    <row r="3" spans="1:6" ht="15" customHeight="1" x14ac:dyDescent="0.25">
      <c r="A3" s="7"/>
      <c r="B3" s="7"/>
      <c r="C3" s="7"/>
      <c r="D3" s="7"/>
      <c r="E3" s="7"/>
      <c r="F3" s="7"/>
    </row>
    <row r="4" spans="1:6" ht="15" customHeight="1" x14ac:dyDescent="0.25">
      <c r="A4" s="7"/>
      <c r="B4" s="7"/>
      <c r="C4" s="7"/>
      <c r="D4" s="7"/>
      <c r="E4" s="7"/>
      <c r="F4" s="7"/>
    </row>
    <row r="5" spans="1:6" ht="15" customHeight="1" x14ac:dyDescent="0.25">
      <c r="A5" s="7"/>
      <c r="B5" s="7"/>
      <c r="C5" s="7"/>
      <c r="D5" s="7"/>
      <c r="E5" s="7"/>
      <c r="F5" s="7"/>
    </row>
    <row r="6" spans="1:6" ht="15" customHeight="1" x14ac:dyDescent="0.25">
      <c r="A6" s="7"/>
      <c r="B6" s="7"/>
      <c r="C6" s="7"/>
      <c r="D6" s="7"/>
      <c r="E6" s="7"/>
      <c r="F6" s="7"/>
    </row>
    <row r="7" spans="1:6" ht="15" customHeight="1" x14ac:dyDescent="0.25">
      <c r="A7" s="10"/>
      <c r="B7" s="11"/>
      <c r="C7" s="7"/>
      <c r="D7" s="11"/>
      <c r="E7" s="11"/>
      <c r="F7" s="11"/>
    </row>
    <row r="8" spans="1:6" ht="12" customHeight="1" x14ac:dyDescent="0.25">
      <c r="A8" s="12" t="s">
        <v>0</v>
      </c>
      <c r="B8" s="13" t="s">
        <v>1</v>
      </c>
      <c r="C8" s="14"/>
      <c r="D8" s="125" t="s">
        <v>106</v>
      </c>
      <c r="E8" s="126"/>
      <c r="F8" s="15">
        <v>30000</v>
      </c>
    </row>
    <row r="9" spans="1:6" ht="12.75" x14ac:dyDescent="0.25">
      <c r="A9" s="16" t="s">
        <v>2</v>
      </c>
      <c r="B9" s="17" t="s">
        <v>3</v>
      </c>
      <c r="C9" s="14"/>
      <c r="D9" s="123" t="s">
        <v>4</v>
      </c>
      <c r="E9" s="124"/>
      <c r="F9" s="13" t="s">
        <v>5</v>
      </c>
    </row>
    <row r="10" spans="1:6" ht="12.75" x14ac:dyDescent="0.25">
      <c r="A10" s="16" t="s">
        <v>6</v>
      </c>
      <c r="B10" s="13" t="s">
        <v>7</v>
      </c>
      <c r="C10" s="14"/>
      <c r="D10" s="123" t="s">
        <v>107</v>
      </c>
      <c r="E10" s="124"/>
      <c r="F10" s="18">
        <v>500</v>
      </c>
    </row>
    <row r="11" spans="1:6" ht="11.25" customHeight="1" x14ac:dyDescent="0.25">
      <c r="A11" s="16" t="s">
        <v>8</v>
      </c>
      <c r="B11" s="17" t="s">
        <v>9</v>
      </c>
      <c r="C11" s="14"/>
      <c r="D11" s="144" t="s">
        <v>10</v>
      </c>
      <c r="E11" s="145"/>
      <c r="F11" s="19">
        <f>(F8*F10)</f>
        <v>15000000</v>
      </c>
    </row>
    <row r="12" spans="1:6" ht="12.75" x14ac:dyDescent="0.25">
      <c r="A12" s="16" t="s">
        <v>11</v>
      </c>
      <c r="B12" s="13" t="s">
        <v>12</v>
      </c>
      <c r="C12" s="14"/>
      <c r="D12" s="123" t="s">
        <v>13</v>
      </c>
      <c r="E12" s="124"/>
      <c r="F12" s="13" t="s">
        <v>14</v>
      </c>
    </row>
    <row r="13" spans="1:6" ht="12.75" x14ac:dyDescent="0.25">
      <c r="A13" s="16" t="s">
        <v>15</v>
      </c>
      <c r="B13" s="17" t="s">
        <v>16</v>
      </c>
      <c r="C13" s="14"/>
      <c r="D13" s="123" t="s">
        <v>17</v>
      </c>
      <c r="E13" s="124"/>
      <c r="F13" s="17" t="s">
        <v>5</v>
      </c>
    </row>
    <row r="14" spans="1:6" ht="12.75" x14ac:dyDescent="0.25">
      <c r="A14" s="16" t="s">
        <v>18</v>
      </c>
      <c r="B14" s="20">
        <v>45014</v>
      </c>
      <c r="C14" s="14"/>
      <c r="D14" s="116" t="s">
        <v>19</v>
      </c>
      <c r="E14" s="117"/>
      <c r="F14" s="17" t="s">
        <v>20</v>
      </c>
    </row>
    <row r="15" spans="1:6" ht="12" customHeight="1" x14ac:dyDescent="0.25">
      <c r="A15" s="21"/>
      <c r="B15" s="22"/>
      <c r="C15" s="11"/>
      <c r="D15" s="23"/>
      <c r="E15" s="23"/>
      <c r="F15" s="1"/>
    </row>
    <row r="16" spans="1:6" ht="12" customHeight="1" x14ac:dyDescent="0.25">
      <c r="A16" s="118" t="s">
        <v>21</v>
      </c>
      <c r="B16" s="119"/>
      <c r="C16" s="119"/>
      <c r="D16" s="119"/>
      <c r="E16" s="119"/>
      <c r="F16" s="119"/>
    </row>
    <row r="17" spans="1:254" ht="12" customHeight="1" x14ac:dyDescent="0.25">
      <c r="A17" s="24"/>
      <c r="B17" s="25"/>
      <c r="C17" s="25"/>
      <c r="D17" s="25"/>
      <c r="E17" s="25"/>
      <c r="F17" s="25"/>
    </row>
    <row r="18" spans="1:254" ht="12" customHeight="1" x14ac:dyDescent="0.25">
      <c r="A18" s="120" t="s">
        <v>22</v>
      </c>
      <c r="B18" s="121"/>
      <c r="C18" s="121"/>
      <c r="D18" s="121"/>
      <c r="E18" s="121"/>
      <c r="F18" s="122"/>
    </row>
    <row r="19" spans="1:254" s="81" customFormat="1" ht="24" customHeight="1" x14ac:dyDescent="0.25">
      <c r="A19" s="2" t="s">
        <v>23</v>
      </c>
      <c r="B19" s="2" t="s">
        <v>24</v>
      </c>
      <c r="C19" s="2" t="s">
        <v>25</v>
      </c>
      <c r="D19" s="2" t="s">
        <v>26</v>
      </c>
      <c r="E19" s="2" t="s">
        <v>27</v>
      </c>
      <c r="F19" s="2" t="s">
        <v>28</v>
      </c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  <c r="FT19" s="80"/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80"/>
      <c r="GJ19" s="80"/>
      <c r="GK19" s="80"/>
      <c r="GL19" s="80"/>
      <c r="GM19" s="80"/>
      <c r="GN19" s="80"/>
      <c r="GO19" s="80"/>
      <c r="GP19" s="80"/>
      <c r="GQ19" s="80"/>
      <c r="GR19" s="80"/>
      <c r="GS19" s="80"/>
      <c r="GT19" s="80"/>
      <c r="GU19" s="80"/>
      <c r="GV19" s="80"/>
      <c r="GW19" s="80"/>
      <c r="GX19" s="80"/>
      <c r="GY19" s="80"/>
      <c r="GZ19" s="80"/>
      <c r="HA19" s="80"/>
      <c r="HB19" s="80"/>
      <c r="HC19" s="80"/>
      <c r="HD19" s="80"/>
      <c r="HE19" s="80"/>
      <c r="HF19" s="80"/>
      <c r="HG19" s="80"/>
      <c r="HH19" s="80"/>
      <c r="HI19" s="80"/>
      <c r="HJ19" s="80"/>
      <c r="HK19" s="80"/>
      <c r="HL19" s="80"/>
      <c r="HM19" s="80"/>
      <c r="HN19" s="80"/>
      <c r="HO19" s="80"/>
      <c r="HP19" s="80"/>
      <c r="HQ19" s="80"/>
      <c r="HR19" s="80"/>
      <c r="HS19" s="80"/>
      <c r="HT19" s="80"/>
      <c r="HU19" s="80"/>
      <c r="HV19" s="80"/>
      <c r="HW19" s="80"/>
      <c r="HX19" s="80"/>
      <c r="HY19" s="80"/>
      <c r="HZ19" s="80"/>
      <c r="IA19" s="80"/>
      <c r="IB19" s="80"/>
      <c r="IC19" s="80"/>
      <c r="ID19" s="80"/>
      <c r="IE19" s="80"/>
      <c r="IF19" s="80"/>
      <c r="IG19" s="80"/>
      <c r="IH19" s="80"/>
      <c r="II19" s="80"/>
      <c r="IJ19" s="80"/>
      <c r="IK19" s="80"/>
      <c r="IL19" s="80"/>
      <c r="IM19" s="80"/>
      <c r="IN19" s="80"/>
      <c r="IO19" s="80"/>
      <c r="IP19" s="80"/>
      <c r="IQ19" s="80"/>
      <c r="IR19" s="80"/>
      <c r="IS19" s="80"/>
      <c r="IT19" s="80"/>
    </row>
    <row r="20" spans="1:254" ht="12.75" x14ac:dyDescent="0.25">
      <c r="A20" s="17" t="s">
        <v>29</v>
      </c>
      <c r="B20" s="17" t="s">
        <v>30</v>
      </c>
      <c r="C20" s="26">
        <v>0.125</v>
      </c>
      <c r="D20" s="17" t="s">
        <v>31</v>
      </c>
      <c r="E20" s="19">
        <v>200000</v>
      </c>
      <c r="F20" s="19">
        <f>E20*C20</f>
        <v>25000</v>
      </c>
    </row>
    <row r="21" spans="1:254" ht="12.75" customHeight="1" x14ac:dyDescent="0.25">
      <c r="A21" s="17" t="s">
        <v>32</v>
      </c>
      <c r="B21" s="17" t="s">
        <v>30</v>
      </c>
      <c r="C21" s="26">
        <v>0.75</v>
      </c>
      <c r="D21" s="17" t="s">
        <v>33</v>
      </c>
      <c r="E21" s="19">
        <v>33333</v>
      </c>
      <c r="F21" s="19">
        <f t="shared" ref="F21:F28" si="0">E21*C21</f>
        <v>24999.75</v>
      </c>
    </row>
    <row r="22" spans="1:254" ht="12.75" customHeight="1" x14ac:dyDescent="0.25">
      <c r="A22" s="17" t="s">
        <v>34</v>
      </c>
      <c r="B22" s="17" t="s">
        <v>30</v>
      </c>
      <c r="C22" s="26">
        <v>1.5</v>
      </c>
      <c r="D22" s="17" t="s">
        <v>35</v>
      </c>
      <c r="E22" s="19">
        <v>16666</v>
      </c>
      <c r="F22" s="19">
        <f t="shared" si="0"/>
        <v>24999</v>
      </c>
    </row>
    <row r="23" spans="1:254" ht="12.75" customHeight="1" x14ac:dyDescent="0.25">
      <c r="A23" s="17" t="s">
        <v>36</v>
      </c>
      <c r="B23" s="17" t="s">
        <v>30</v>
      </c>
      <c r="C23" s="26">
        <v>0.75</v>
      </c>
      <c r="D23" s="17" t="s">
        <v>37</v>
      </c>
      <c r="E23" s="19">
        <v>33333</v>
      </c>
      <c r="F23" s="19">
        <f t="shared" si="0"/>
        <v>24999.75</v>
      </c>
    </row>
    <row r="24" spans="1:254" ht="12.75" x14ac:dyDescent="0.25">
      <c r="A24" s="17" t="s">
        <v>38</v>
      </c>
      <c r="B24" s="17" t="s">
        <v>30</v>
      </c>
      <c r="C24" s="26">
        <v>1</v>
      </c>
      <c r="D24" s="17" t="s">
        <v>39</v>
      </c>
      <c r="E24" s="19">
        <v>25000</v>
      </c>
      <c r="F24" s="19">
        <f t="shared" si="0"/>
        <v>25000</v>
      </c>
    </row>
    <row r="25" spans="1:254" ht="12.75" x14ac:dyDescent="0.25">
      <c r="A25" s="17" t="s">
        <v>40</v>
      </c>
      <c r="B25" s="17" t="s">
        <v>30</v>
      </c>
      <c r="C25" s="26">
        <v>0.5</v>
      </c>
      <c r="D25" s="17" t="s">
        <v>41</v>
      </c>
      <c r="E25" s="19">
        <v>50000</v>
      </c>
      <c r="F25" s="19">
        <f t="shared" si="0"/>
        <v>25000</v>
      </c>
    </row>
    <row r="26" spans="1:254" ht="12.75" x14ac:dyDescent="0.25">
      <c r="A26" s="17" t="s">
        <v>42</v>
      </c>
      <c r="B26" s="17" t="s">
        <v>30</v>
      </c>
      <c r="C26" s="26">
        <v>0.25</v>
      </c>
      <c r="D26" s="17" t="s">
        <v>33</v>
      </c>
      <c r="E26" s="19">
        <v>100000</v>
      </c>
      <c r="F26" s="19">
        <f>E26*C26</f>
        <v>25000</v>
      </c>
    </row>
    <row r="27" spans="1:254" ht="12.75" x14ac:dyDescent="0.25">
      <c r="A27" s="17" t="s">
        <v>43</v>
      </c>
      <c r="B27" s="17" t="s">
        <v>30</v>
      </c>
      <c r="C27" s="26">
        <v>0.125</v>
      </c>
      <c r="D27" s="17" t="s">
        <v>33</v>
      </c>
      <c r="E27" s="19">
        <v>200000</v>
      </c>
      <c r="F27" s="19">
        <f t="shared" si="0"/>
        <v>25000</v>
      </c>
    </row>
    <row r="28" spans="1:254" ht="12.75" customHeight="1" x14ac:dyDescent="0.25">
      <c r="A28" s="17" t="s">
        <v>44</v>
      </c>
      <c r="B28" s="17" t="s">
        <v>30</v>
      </c>
      <c r="C28" s="26">
        <v>48</v>
      </c>
      <c r="D28" s="17" t="s">
        <v>45</v>
      </c>
      <c r="E28" s="19">
        <v>25000</v>
      </c>
      <c r="F28" s="19">
        <f t="shared" si="0"/>
        <v>1200000</v>
      </c>
    </row>
    <row r="29" spans="1:254" ht="12.75" customHeight="1" x14ac:dyDescent="0.25">
      <c r="A29" s="89" t="s">
        <v>46</v>
      </c>
      <c r="B29" s="90"/>
      <c r="C29" s="90"/>
      <c r="D29" s="90"/>
      <c r="E29" s="91"/>
      <c r="F29" s="27">
        <f>SUM(F20:F28)</f>
        <v>1399998.5</v>
      </c>
    </row>
    <row r="30" spans="1:254" ht="12" customHeight="1" x14ac:dyDescent="0.25">
      <c r="A30" s="24"/>
      <c r="B30" s="25"/>
      <c r="C30" s="25"/>
      <c r="D30" s="25"/>
      <c r="E30" s="28"/>
      <c r="F30" s="28"/>
    </row>
    <row r="31" spans="1:254" ht="12" customHeight="1" x14ac:dyDescent="0.25">
      <c r="A31" s="83" t="s">
        <v>47</v>
      </c>
      <c r="B31" s="84"/>
      <c r="C31" s="84"/>
      <c r="D31" s="84"/>
      <c r="E31" s="84"/>
      <c r="F31" s="85"/>
    </row>
    <row r="32" spans="1:254" s="81" customFormat="1" ht="24" customHeight="1" x14ac:dyDescent="0.25">
      <c r="A32" s="3" t="s">
        <v>23</v>
      </c>
      <c r="B32" s="4" t="s">
        <v>24</v>
      </c>
      <c r="C32" s="4" t="s">
        <v>25</v>
      </c>
      <c r="D32" s="3" t="s">
        <v>26</v>
      </c>
      <c r="E32" s="4" t="s">
        <v>27</v>
      </c>
      <c r="F32" s="3" t="s">
        <v>28</v>
      </c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  <c r="EY32" s="80"/>
      <c r="EZ32" s="80"/>
      <c r="FA32" s="80"/>
      <c r="FB32" s="80"/>
      <c r="FC32" s="80"/>
      <c r="FD32" s="80"/>
      <c r="FE32" s="80"/>
      <c r="FF32" s="80"/>
      <c r="FG32" s="80"/>
      <c r="FH32" s="80"/>
      <c r="FI32" s="80"/>
      <c r="FJ32" s="80"/>
      <c r="FK32" s="80"/>
      <c r="FL32" s="80"/>
      <c r="FM32" s="80"/>
      <c r="FN32" s="80"/>
      <c r="FO32" s="80"/>
      <c r="FP32" s="80"/>
      <c r="FQ32" s="80"/>
      <c r="FR32" s="80"/>
      <c r="FS32" s="80"/>
      <c r="FT32" s="80"/>
      <c r="FU32" s="80"/>
      <c r="FV32" s="80"/>
      <c r="FW32" s="80"/>
      <c r="FX32" s="80"/>
      <c r="FY32" s="80"/>
      <c r="FZ32" s="80"/>
      <c r="GA32" s="80"/>
      <c r="GB32" s="80"/>
      <c r="GC32" s="80"/>
      <c r="GD32" s="80"/>
      <c r="GE32" s="80"/>
      <c r="GF32" s="80"/>
      <c r="GG32" s="80"/>
      <c r="GH32" s="80"/>
      <c r="GI32" s="80"/>
      <c r="GJ32" s="80"/>
      <c r="GK32" s="80"/>
      <c r="GL32" s="80"/>
      <c r="GM32" s="80"/>
      <c r="GN32" s="80"/>
      <c r="GO32" s="80"/>
      <c r="GP32" s="80"/>
      <c r="GQ32" s="80"/>
      <c r="GR32" s="80"/>
      <c r="GS32" s="80"/>
      <c r="GT32" s="80"/>
      <c r="GU32" s="80"/>
      <c r="GV32" s="80"/>
      <c r="GW32" s="80"/>
      <c r="GX32" s="80"/>
      <c r="GY32" s="80"/>
      <c r="GZ32" s="80"/>
      <c r="HA32" s="80"/>
      <c r="HB32" s="80"/>
      <c r="HC32" s="80"/>
      <c r="HD32" s="80"/>
      <c r="HE32" s="80"/>
      <c r="HF32" s="80"/>
      <c r="HG32" s="80"/>
      <c r="HH32" s="80"/>
      <c r="HI32" s="80"/>
      <c r="HJ32" s="80"/>
      <c r="HK32" s="80"/>
      <c r="HL32" s="80"/>
      <c r="HM32" s="80"/>
      <c r="HN32" s="80"/>
      <c r="HO32" s="80"/>
      <c r="HP32" s="80"/>
      <c r="HQ32" s="80"/>
      <c r="HR32" s="80"/>
      <c r="HS32" s="80"/>
      <c r="HT32" s="80"/>
      <c r="HU32" s="80"/>
      <c r="HV32" s="80"/>
      <c r="HW32" s="80"/>
      <c r="HX32" s="80"/>
      <c r="HY32" s="80"/>
      <c r="HZ32" s="80"/>
      <c r="IA32" s="80"/>
      <c r="IB32" s="80"/>
      <c r="IC32" s="80"/>
      <c r="ID32" s="80"/>
      <c r="IE32" s="80"/>
      <c r="IF32" s="80"/>
      <c r="IG32" s="80"/>
      <c r="IH32" s="80"/>
      <c r="II32" s="80"/>
      <c r="IJ32" s="80"/>
      <c r="IK32" s="80"/>
      <c r="IL32" s="80"/>
      <c r="IM32" s="80"/>
      <c r="IN32" s="80"/>
      <c r="IO32" s="80"/>
      <c r="IP32" s="80"/>
      <c r="IQ32" s="80"/>
      <c r="IR32" s="80"/>
      <c r="IS32" s="80"/>
      <c r="IT32" s="80"/>
    </row>
    <row r="33" spans="1:254" ht="12" customHeight="1" x14ac:dyDescent="0.25">
      <c r="A33" s="29" t="s">
        <v>48</v>
      </c>
      <c r="B33" s="29"/>
      <c r="C33" s="29"/>
      <c r="D33" s="29"/>
      <c r="E33" s="30"/>
      <c r="F33" s="30"/>
    </row>
    <row r="34" spans="1:254" ht="12" customHeight="1" x14ac:dyDescent="0.25">
      <c r="A34" s="92" t="s">
        <v>49</v>
      </c>
      <c r="B34" s="93"/>
      <c r="C34" s="93"/>
      <c r="D34" s="93"/>
      <c r="E34" s="94"/>
      <c r="F34" s="31">
        <f>SUM(F33:F33)</f>
        <v>0</v>
      </c>
    </row>
    <row r="35" spans="1:254" ht="12" customHeight="1" x14ac:dyDescent="0.25">
      <c r="A35" s="32"/>
      <c r="B35" s="33"/>
      <c r="C35" s="33"/>
      <c r="D35" s="33"/>
      <c r="E35" s="34"/>
      <c r="F35" s="34"/>
    </row>
    <row r="36" spans="1:254" ht="12" customHeight="1" x14ac:dyDescent="0.25">
      <c r="A36" s="83" t="s">
        <v>50</v>
      </c>
      <c r="B36" s="84"/>
      <c r="C36" s="84"/>
      <c r="D36" s="84"/>
      <c r="E36" s="84"/>
      <c r="F36" s="85"/>
    </row>
    <row r="37" spans="1:254" s="81" customFormat="1" ht="24" customHeight="1" x14ac:dyDescent="0.25">
      <c r="A37" s="5" t="s">
        <v>23</v>
      </c>
      <c r="B37" s="5" t="s">
        <v>24</v>
      </c>
      <c r="C37" s="5" t="s">
        <v>25</v>
      </c>
      <c r="D37" s="5" t="s">
        <v>26</v>
      </c>
      <c r="E37" s="6" t="s">
        <v>27</v>
      </c>
      <c r="F37" s="5" t="s">
        <v>28</v>
      </c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  <c r="EY37" s="80"/>
      <c r="EZ37" s="80"/>
      <c r="FA37" s="80"/>
      <c r="FB37" s="80"/>
      <c r="FC37" s="80"/>
      <c r="FD37" s="80"/>
      <c r="FE37" s="80"/>
      <c r="FF37" s="80"/>
      <c r="FG37" s="80"/>
      <c r="FH37" s="80"/>
      <c r="FI37" s="80"/>
      <c r="FJ37" s="80"/>
      <c r="FK37" s="80"/>
      <c r="FL37" s="80"/>
      <c r="FM37" s="80"/>
      <c r="FN37" s="80"/>
      <c r="FO37" s="80"/>
      <c r="FP37" s="80"/>
      <c r="FQ37" s="80"/>
      <c r="FR37" s="80"/>
      <c r="FS37" s="80"/>
      <c r="FT37" s="80"/>
      <c r="FU37" s="80"/>
      <c r="FV37" s="80"/>
      <c r="FW37" s="80"/>
      <c r="FX37" s="80"/>
      <c r="FY37" s="80"/>
      <c r="FZ37" s="80"/>
      <c r="GA37" s="80"/>
      <c r="GB37" s="80"/>
      <c r="GC37" s="80"/>
      <c r="GD37" s="80"/>
      <c r="GE37" s="80"/>
      <c r="GF37" s="80"/>
      <c r="GG37" s="80"/>
      <c r="GH37" s="80"/>
      <c r="GI37" s="80"/>
      <c r="GJ37" s="80"/>
      <c r="GK37" s="80"/>
      <c r="GL37" s="80"/>
      <c r="GM37" s="80"/>
      <c r="GN37" s="80"/>
      <c r="GO37" s="80"/>
      <c r="GP37" s="80"/>
      <c r="GQ37" s="80"/>
      <c r="GR37" s="80"/>
      <c r="GS37" s="80"/>
      <c r="GT37" s="80"/>
      <c r="GU37" s="80"/>
      <c r="GV37" s="80"/>
      <c r="GW37" s="80"/>
      <c r="GX37" s="80"/>
      <c r="GY37" s="80"/>
      <c r="GZ37" s="80"/>
      <c r="HA37" s="80"/>
      <c r="HB37" s="80"/>
      <c r="HC37" s="80"/>
      <c r="HD37" s="80"/>
      <c r="HE37" s="80"/>
      <c r="HF37" s="80"/>
      <c r="HG37" s="80"/>
      <c r="HH37" s="80"/>
      <c r="HI37" s="80"/>
      <c r="HJ37" s="80"/>
      <c r="HK37" s="80"/>
      <c r="HL37" s="80"/>
      <c r="HM37" s="80"/>
      <c r="HN37" s="80"/>
      <c r="HO37" s="80"/>
      <c r="HP37" s="80"/>
      <c r="HQ37" s="80"/>
      <c r="HR37" s="80"/>
      <c r="HS37" s="80"/>
      <c r="HT37" s="80"/>
      <c r="HU37" s="80"/>
      <c r="HV37" s="80"/>
      <c r="HW37" s="80"/>
      <c r="HX37" s="80"/>
      <c r="HY37" s="80"/>
      <c r="HZ37" s="80"/>
      <c r="IA37" s="80"/>
      <c r="IB37" s="80"/>
      <c r="IC37" s="80"/>
      <c r="ID37" s="80"/>
      <c r="IE37" s="80"/>
      <c r="IF37" s="80"/>
      <c r="IG37" s="80"/>
      <c r="IH37" s="80"/>
      <c r="II37" s="80"/>
      <c r="IJ37" s="80"/>
      <c r="IK37" s="80"/>
      <c r="IL37" s="80"/>
      <c r="IM37" s="80"/>
      <c r="IN37" s="80"/>
      <c r="IO37" s="80"/>
      <c r="IP37" s="80"/>
      <c r="IQ37" s="80"/>
      <c r="IR37" s="80"/>
      <c r="IS37" s="80"/>
      <c r="IT37" s="80"/>
    </row>
    <row r="38" spans="1:254" ht="12.75" customHeight="1" x14ac:dyDescent="0.25">
      <c r="A38" s="17" t="s">
        <v>51</v>
      </c>
      <c r="B38" s="17" t="s">
        <v>102</v>
      </c>
      <c r="C38" s="26">
        <v>0.125</v>
      </c>
      <c r="D38" s="17" t="s">
        <v>52</v>
      </c>
      <c r="E38" s="19">
        <v>280000</v>
      </c>
      <c r="F38" s="19">
        <f>C38*E38</f>
        <v>35000</v>
      </c>
      <c r="H38" s="35"/>
    </row>
    <row r="39" spans="1:254" ht="12.75" customHeight="1" x14ac:dyDescent="0.25">
      <c r="A39" s="17" t="s">
        <v>53</v>
      </c>
      <c r="B39" s="17" t="s">
        <v>102</v>
      </c>
      <c r="C39" s="26">
        <v>0.25</v>
      </c>
      <c r="D39" s="17" t="s">
        <v>52</v>
      </c>
      <c r="E39" s="19">
        <v>140000</v>
      </c>
      <c r="F39" s="19">
        <f t="shared" ref="F39:F40" si="1">C39*E39</f>
        <v>35000</v>
      </c>
      <c r="H39" s="35"/>
    </row>
    <row r="40" spans="1:254" ht="12.75" customHeight="1" x14ac:dyDescent="0.25">
      <c r="A40" s="17" t="s">
        <v>54</v>
      </c>
      <c r="B40" s="17" t="s">
        <v>102</v>
      </c>
      <c r="C40" s="26">
        <v>0.25</v>
      </c>
      <c r="D40" s="17" t="s">
        <v>33</v>
      </c>
      <c r="E40" s="19">
        <v>140000</v>
      </c>
      <c r="F40" s="19">
        <f t="shared" si="1"/>
        <v>35000</v>
      </c>
      <c r="H40" s="35"/>
    </row>
    <row r="41" spans="1:254" ht="12.75" customHeight="1" x14ac:dyDescent="0.25">
      <c r="A41" s="104" t="s">
        <v>55</v>
      </c>
      <c r="B41" s="105"/>
      <c r="C41" s="105"/>
      <c r="D41" s="105"/>
      <c r="E41" s="106"/>
      <c r="F41" s="31">
        <f>SUM(F38:F40)</f>
        <v>105000</v>
      </c>
    </row>
    <row r="42" spans="1:254" ht="12" customHeight="1" x14ac:dyDescent="0.25">
      <c r="A42" s="32"/>
      <c r="B42" s="33"/>
      <c r="C42" s="33"/>
      <c r="D42" s="33"/>
      <c r="E42" s="34"/>
      <c r="F42" s="34"/>
    </row>
    <row r="43" spans="1:254" ht="12" customHeight="1" x14ac:dyDescent="0.25">
      <c r="A43" s="83" t="s">
        <v>56</v>
      </c>
      <c r="B43" s="84"/>
      <c r="C43" s="84"/>
      <c r="D43" s="84"/>
      <c r="E43" s="84"/>
      <c r="F43" s="85"/>
    </row>
    <row r="44" spans="1:254" s="81" customFormat="1" ht="24" customHeight="1" x14ac:dyDescent="0.25">
      <c r="A44" s="6" t="s">
        <v>57</v>
      </c>
      <c r="B44" s="6" t="s">
        <v>58</v>
      </c>
      <c r="C44" s="6" t="s">
        <v>114</v>
      </c>
      <c r="D44" s="6" t="s">
        <v>26</v>
      </c>
      <c r="E44" s="6" t="s">
        <v>27</v>
      </c>
      <c r="F44" s="6" t="s">
        <v>28</v>
      </c>
      <c r="G44" s="80"/>
      <c r="H44" s="80"/>
      <c r="I44" s="80"/>
      <c r="J44" s="82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80"/>
      <c r="EL44" s="80"/>
      <c r="EM44" s="80"/>
      <c r="EN44" s="80"/>
      <c r="EO44" s="80"/>
      <c r="EP44" s="80"/>
      <c r="EQ44" s="80"/>
      <c r="ER44" s="80"/>
      <c r="ES44" s="80"/>
      <c r="ET44" s="80"/>
      <c r="EU44" s="80"/>
      <c r="EV44" s="80"/>
      <c r="EW44" s="80"/>
      <c r="EX44" s="80"/>
      <c r="EY44" s="80"/>
      <c r="EZ44" s="80"/>
      <c r="FA44" s="80"/>
      <c r="FB44" s="80"/>
      <c r="FC44" s="80"/>
      <c r="FD44" s="80"/>
      <c r="FE44" s="80"/>
      <c r="FF44" s="80"/>
      <c r="FG44" s="80"/>
      <c r="FH44" s="80"/>
      <c r="FI44" s="80"/>
      <c r="FJ44" s="80"/>
      <c r="FK44" s="80"/>
      <c r="FL44" s="80"/>
      <c r="FM44" s="80"/>
      <c r="FN44" s="80"/>
      <c r="FO44" s="80"/>
      <c r="FP44" s="80"/>
      <c r="FQ44" s="80"/>
      <c r="FR44" s="80"/>
      <c r="FS44" s="80"/>
      <c r="FT44" s="80"/>
      <c r="FU44" s="80"/>
      <c r="FV44" s="80"/>
      <c r="FW44" s="80"/>
      <c r="FX44" s="80"/>
      <c r="FY44" s="80"/>
      <c r="FZ44" s="80"/>
      <c r="GA44" s="80"/>
      <c r="GB44" s="80"/>
      <c r="GC44" s="80"/>
      <c r="GD44" s="80"/>
      <c r="GE44" s="80"/>
      <c r="GF44" s="80"/>
      <c r="GG44" s="80"/>
      <c r="GH44" s="80"/>
      <c r="GI44" s="80"/>
      <c r="GJ44" s="80"/>
      <c r="GK44" s="80"/>
      <c r="GL44" s="80"/>
      <c r="GM44" s="80"/>
      <c r="GN44" s="80"/>
      <c r="GO44" s="80"/>
      <c r="GP44" s="80"/>
      <c r="GQ44" s="80"/>
      <c r="GR44" s="80"/>
      <c r="GS44" s="80"/>
      <c r="GT44" s="80"/>
      <c r="GU44" s="80"/>
      <c r="GV44" s="80"/>
      <c r="GW44" s="80"/>
      <c r="GX44" s="80"/>
      <c r="GY44" s="80"/>
      <c r="GZ44" s="80"/>
      <c r="HA44" s="80"/>
      <c r="HB44" s="80"/>
      <c r="HC44" s="80"/>
      <c r="HD44" s="80"/>
      <c r="HE44" s="80"/>
      <c r="HF44" s="80"/>
      <c r="HG44" s="80"/>
      <c r="HH44" s="80"/>
      <c r="HI44" s="80"/>
      <c r="HJ44" s="80"/>
      <c r="HK44" s="80"/>
      <c r="HL44" s="80"/>
      <c r="HM44" s="80"/>
      <c r="HN44" s="80"/>
      <c r="HO44" s="80"/>
      <c r="HP44" s="80"/>
      <c r="HQ44" s="80"/>
      <c r="HR44" s="80"/>
      <c r="HS44" s="80"/>
      <c r="HT44" s="80"/>
      <c r="HU44" s="80"/>
      <c r="HV44" s="80"/>
      <c r="HW44" s="80"/>
      <c r="HX44" s="80"/>
      <c r="HY44" s="80"/>
      <c r="HZ44" s="80"/>
      <c r="IA44" s="80"/>
      <c r="IB44" s="80"/>
      <c r="IC44" s="80"/>
      <c r="ID44" s="80"/>
      <c r="IE44" s="80"/>
      <c r="IF44" s="80"/>
      <c r="IG44" s="80"/>
      <c r="IH44" s="80"/>
      <c r="II44" s="80"/>
      <c r="IJ44" s="80"/>
      <c r="IK44" s="80"/>
      <c r="IL44" s="80"/>
      <c r="IM44" s="80"/>
      <c r="IN44" s="80"/>
      <c r="IO44" s="80"/>
      <c r="IP44" s="80"/>
      <c r="IQ44" s="80"/>
      <c r="IR44" s="80"/>
      <c r="IS44" s="80"/>
      <c r="IT44" s="80"/>
    </row>
    <row r="45" spans="1:254" ht="12.75" customHeight="1" x14ac:dyDescent="0.25">
      <c r="A45" s="110" t="s">
        <v>59</v>
      </c>
      <c r="B45" s="111"/>
      <c r="C45" s="111"/>
      <c r="D45" s="111"/>
      <c r="E45" s="111"/>
      <c r="F45" s="112"/>
      <c r="J45" s="36"/>
    </row>
    <row r="46" spans="1:254" ht="12.75" customHeight="1" x14ac:dyDescent="0.25">
      <c r="A46" s="37" t="s">
        <v>108</v>
      </c>
      <c r="B46" s="37" t="s">
        <v>60</v>
      </c>
      <c r="C46" s="38">
        <v>25</v>
      </c>
      <c r="D46" s="37" t="s">
        <v>31</v>
      </c>
      <c r="E46" s="39">
        <v>26200</v>
      </c>
      <c r="F46" s="39">
        <f>(C46*E46)</f>
        <v>655000</v>
      </c>
    </row>
    <row r="47" spans="1:254" ht="12.75" customHeight="1" x14ac:dyDescent="0.25">
      <c r="A47" s="40" t="s">
        <v>61</v>
      </c>
      <c r="B47" s="41"/>
      <c r="C47" s="41"/>
      <c r="D47" s="41"/>
      <c r="E47" s="39"/>
      <c r="F47" s="39"/>
    </row>
    <row r="48" spans="1:254" ht="12.75" customHeight="1" x14ac:dyDescent="0.25">
      <c r="A48" s="37" t="s">
        <v>62</v>
      </c>
      <c r="B48" s="37" t="s">
        <v>60</v>
      </c>
      <c r="C48" s="38">
        <v>1000</v>
      </c>
      <c r="D48" s="37" t="s">
        <v>63</v>
      </c>
      <c r="E48" s="39">
        <v>200</v>
      </c>
      <c r="F48" s="39">
        <f>(C48*E48)</f>
        <v>200000</v>
      </c>
    </row>
    <row r="49" spans="1:254" ht="12.75" customHeight="1" x14ac:dyDescent="0.25">
      <c r="A49" s="37" t="s">
        <v>64</v>
      </c>
      <c r="B49" s="37" t="s">
        <v>60</v>
      </c>
      <c r="C49" s="38">
        <v>200</v>
      </c>
      <c r="D49" s="37" t="s">
        <v>31</v>
      </c>
      <c r="E49" s="39">
        <v>752</v>
      </c>
      <c r="F49" s="39">
        <f>(C49*E49)</f>
        <v>150400</v>
      </c>
    </row>
    <row r="50" spans="1:254" ht="12.75" customHeight="1" x14ac:dyDescent="0.25">
      <c r="A50" s="37" t="s">
        <v>109</v>
      </c>
      <c r="B50" s="37" t="s">
        <v>60</v>
      </c>
      <c r="C50" s="38">
        <v>280</v>
      </c>
      <c r="D50" s="37" t="s">
        <v>65</v>
      </c>
      <c r="E50" s="39">
        <v>1197</v>
      </c>
      <c r="F50" s="39">
        <f>(C50*E50)</f>
        <v>335160</v>
      </c>
    </row>
    <row r="51" spans="1:254" ht="12.75" customHeight="1" x14ac:dyDescent="0.25">
      <c r="A51" s="113" t="s">
        <v>66</v>
      </c>
      <c r="B51" s="114"/>
      <c r="C51" s="114"/>
      <c r="D51" s="114"/>
      <c r="E51" s="114"/>
      <c r="F51" s="115"/>
    </row>
    <row r="52" spans="1:254" ht="12.75" customHeight="1" x14ac:dyDescent="0.25">
      <c r="A52" s="37" t="s">
        <v>67</v>
      </c>
      <c r="B52" s="37" t="s">
        <v>103</v>
      </c>
      <c r="C52" s="38">
        <v>1</v>
      </c>
      <c r="D52" s="37" t="s">
        <v>31</v>
      </c>
      <c r="E52" s="39">
        <v>33396</v>
      </c>
      <c r="F52" s="39">
        <f t="shared" ref="F52:F54" si="2">(C52*E52)</f>
        <v>33396</v>
      </c>
    </row>
    <row r="53" spans="1:254" ht="12.75" customHeight="1" x14ac:dyDescent="0.25">
      <c r="A53" s="113" t="s">
        <v>105</v>
      </c>
      <c r="B53" s="114"/>
      <c r="C53" s="114"/>
      <c r="D53" s="114"/>
      <c r="E53" s="114"/>
      <c r="F53" s="115"/>
    </row>
    <row r="54" spans="1:254" ht="12.75" customHeight="1" x14ac:dyDescent="0.25">
      <c r="A54" s="37" t="s">
        <v>68</v>
      </c>
      <c r="B54" s="37" t="s">
        <v>104</v>
      </c>
      <c r="C54" s="38">
        <v>1</v>
      </c>
      <c r="D54" s="37" t="s">
        <v>31</v>
      </c>
      <c r="E54" s="39">
        <v>110990</v>
      </c>
      <c r="F54" s="39">
        <f t="shared" si="2"/>
        <v>110990</v>
      </c>
    </row>
    <row r="55" spans="1:254" ht="12.75" customHeight="1" x14ac:dyDescent="0.25">
      <c r="A55" s="40" t="s">
        <v>69</v>
      </c>
      <c r="B55" s="41"/>
      <c r="C55" s="41"/>
      <c r="D55" s="41"/>
      <c r="E55" s="39"/>
      <c r="F55" s="39"/>
    </row>
    <row r="56" spans="1:254" ht="12.75" customHeight="1" x14ac:dyDescent="0.25">
      <c r="A56" s="42" t="s">
        <v>70</v>
      </c>
      <c r="B56" s="43" t="s">
        <v>104</v>
      </c>
      <c r="C56" s="43">
        <v>2</v>
      </c>
      <c r="D56" s="43" t="s">
        <v>31</v>
      </c>
      <c r="E56" s="44">
        <v>32370</v>
      </c>
      <c r="F56" s="45">
        <f>E56*C56</f>
        <v>64740</v>
      </c>
    </row>
    <row r="57" spans="1:254" ht="12.75" customHeight="1" x14ac:dyDescent="0.25">
      <c r="A57" s="46" t="s">
        <v>71</v>
      </c>
      <c r="B57" s="46" t="s">
        <v>104</v>
      </c>
      <c r="C57" s="47">
        <v>1</v>
      </c>
      <c r="D57" s="46" t="s">
        <v>31</v>
      </c>
      <c r="E57" s="48">
        <v>20040</v>
      </c>
      <c r="F57" s="49">
        <f>(C57*E57)</f>
        <v>20040</v>
      </c>
    </row>
    <row r="58" spans="1:254" ht="13.5" customHeight="1" x14ac:dyDescent="0.25">
      <c r="A58" s="92" t="s">
        <v>72</v>
      </c>
      <c r="B58" s="93"/>
      <c r="C58" s="93"/>
      <c r="D58" s="93"/>
      <c r="E58" s="94"/>
      <c r="F58" s="31">
        <f>F46+F48+F49+F50+F52+F54+F56+F57</f>
        <v>1569726</v>
      </c>
    </row>
    <row r="59" spans="1:254" ht="12" customHeight="1" x14ac:dyDescent="0.25">
      <c r="A59" s="32"/>
      <c r="B59" s="33"/>
      <c r="C59" s="33"/>
      <c r="D59" s="33"/>
      <c r="E59" s="34"/>
      <c r="F59" s="34"/>
    </row>
    <row r="60" spans="1:254" ht="12" customHeight="1" x14ac:dyDescent="0.25">
      <c r="A60" s="83" t="s">
        <v>73</v>
      </c>
      <c r="B60" s="84"/>
      <c r="C60" s="84"/>
      <c r="D60" s="84"/>
      <c r="E60" s="84"/>
      <c r="F60" s="85"/>
    </row>
    <row r="61" spans="1:254" s="81" customFormat="1" ht="24" customHeight="1" x14ac:dyDescent="0.25">
      <c r="A61" s="5" t="s">
        <v>74</v>
      </c>
      <c r="B61" s="6" t="s">
        <v>58</v>
      </c>
      <c r="C61" s="6" t="s">
        <v>114</v>
      </c>
      <c r="D61" s="5" t="s">
        <v>26</v>
      </c>
      <c r="E61" s="6" t="s">
        <v>27</v>
      </c>
      <c r="F61" s="5" t="s">
        <v>28</v>
      </c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0"/>
      <c r="FF61" s="80"/>
      <c r="FG61" s="80"/>
      <c r="FH61" s="80"/>
      <c r="FI61" s="80"/>
      <c r="FJ61" s="80"/>
      <c r="FK61" s="80"/>
      <c r="FL61" s="80"/>
      <c r="FM61" s="80"/>
      <c r="FN61" s="80"/>
      <c r="FO61" s="80"/>
      <c r="FP61" s="80"/>
      <c r="FQ61" s="80"/>
      <c r="FR61" s="80"/>
      <c r="FS61" s="80"/>
      <c r="FT61" s="80"/>
      <c r="FU61" s="80"/>
      <c r="FV61" s="80"/>
      <c r="FW61" s="80"/>
      <c r="FX61" s="80"/>
      <c r="FY61" s="80"/>
      <c r="FZ61" s="80"/>
      <c r="GA61" s="80"/>
      <c r="GB61" s="80"/>
      <c r="GC61" s="80"/>
      <c r="GD61" s="80"/>
      <c r="GE61" s="80"/>
      <c r="GF61" s="80"/>
      <c r="GG61" s="80"/>
      <c r="GH61" s="80"/>
      <c r="GI61" s="80"/>
      <c r="GJ61" s="80"/>
      <c r="GK61" s="80"/>
      <c r="GL61" s="80"/>
      <c r="GM61" s="80"/>
      <c r="GN61" s="80"/>
      <c r="GO61" s="80"/>
      <c r="GP61" s="80"/>
      <c r="GQ61" s="80"/>
      <c r="GR61" s="80"/>
      <c r="GS61" s="80"/>
      <c r="GT61" s="80"/>
      <c r="GU61" s="80"/>
      <c r="GV61" s="80"/>
      <c r="GW61" s="80"/>
      <c r="GX61" s="80"/>
      <c r="GY61" s="80"/>
      <c r="GZ61" s="80"/>
      <c r="HA61" s="80"/>
      <c r="HB61" s="80"/>
      <c r="HC61" s="80"/>
      <c r="HD61" s="80"/>
      <c r="HE61" s="80"/>
      <c r="HF61" s="80"/>
      <c r="HG61" s="80"/>
      <c r="HH61" s="80"/>
      <c r="HI61" s="80"/>
      <c r="HJ61" s="80"/>
      <c r="HK61" s="80"/>
      <c r="HL61" s="80"/>
      <c r="HM61" s="80"/>
      <c r="HN61" s="80"/>
      <c r="HO61" s="80"/>
      <c r="HP61" s="80"/>
      <c r="HQ61" s="80"/>
      <c r="HR61" s="80"/>
      <c r="HS61" s="80"/>
      <c r="HT61" s="80"/>
      <c r="HU61" s="80"/>
      <c r="HV61" s="80"/>
      <c r="HW61" s="80"/>
      <c r="HX61" s="80"/>
      <c r="HY61" s="80"/>
      <c r="HZ61" s="80"/>
      <c r="IA61" s="80"/>
      <c r="IB61" s="80"/>
      <c r="IC61" s="80"/>
      <c r="ID61" s="80"/>
      <c r="IE61" s="80"/>
      <c r="IF61" s="80"/>
      <c r="IG61" s="80"/>
      <c r="IH61" s="80"/>
      <c r="II61" s="80"/>
      <c r="IJ61" s="80"/>
      <c r="IK61" s="80"/>
      <c r="IL61" s="80"/>
      <c r="IM61" s="80"/>
      <c r="IN61" s="80"/>
      <c r="IO61" s="80"/>
      <c r="IP61" s="80"/>
      <c r="IQ61" s="80"/>
      <c r="IR61" s="80"/>
      <c r="IS61" s="80"/>
      <c r="IT61" s="80"/>
    </row>
    <row r="62" spans="1:254" ht="12.75" customHeight="1" x14ac:dyDescent="0.25">
      <c r="A62" s="17" t="s">
        <v>75</v>
      </c>
      <c r="B62" s="13" t="s">
        <v>76</v>
      </c>
      <c r="C62" s="15">
        <v>350</v>
      </c>
      <c r="D62" s="17" t="s">
        <v>77</v>
      </c>
      <c r="E62" s="18">
        <v>4790</v>
      </c>
      <c r="F62" s="18">
        <f>(C62*E62)</f>
        <v>1676500</v>
      </c>
    </row>
    <row r="63" spans="1:254" ht="19.5" customHeight="1" x14ac:dyDescent="0.25">
      <c r="A63" s="50" t="s">
        <v>78</v>
      </c>
      <c r="B63" s="141"/>
      <c r="C63" s="142"/>
      <c r="D63" s="142"/>
      <c r="E63" s="143"/>
      <c r="F63" s="18"/>
    </row>
    <row r="64" spans="1:254" ht="13.5" customHeight="1" x14ac:dyDescent="0.25">
      <c r="A64" s="104" t="s">
        <v>79</v>
      </c>
      <c r="B64" s="105"/>
      <c r="C64" s="105"/>
      <c r="D64" s="105"/>
      <c r="E64" s="106"/>
      <c r="F64" s="51">
        <f>SUM(F62)</f>
        <v>1676500</v>
      </c>
    </row>
    <row r="65" spans="1:6" ht="12" customHeight="1" x14ac:dyDescent="0.25">
      <c r="A65" s="52"/>
      <c r="B65" s="52"/>
      <c r="C65" s="52"/>
      <c r="D65" s="52"/>
      <c r="E65" s="53"/>
      <c r="F65" s="53"/>
    </row>
    <row r="66" spans="1:6" ht="12" customHeight="1" x14ac:dyDescent="0.25">
      <c r="A66" s="107" t="s">
        <v>80</v>
      </c>
      <c r="B66" s="108"/>
      <c r="C66" s="108"/>
      <c r="D66" s="108"/>
      <c r="E66" s="109"/>
      <c r="F66" s="54">
        <f>F29+F34+F41+F58+F64</f>
        <v>4751224.5</v>
      </c>
    </row>
    <row r="67" spans="1:6" ht="12" customHeight="1" x14ac:dyDescent="0.25">
      <c r="A67" s="98" t="s">
        <v>81</v>
      </c>
      <c r="B67" s="99"/>
      <c r="C67" s="99"/>
      <c r="D67" s="99"/>
      <c r="E67" s="100"/>
      <c r="F67" s="55">
        <f>F66*0.05</f>
        <v>237561.22500000001</v>
      </c>
    </row>
    <row r="68" spans="1:6" ht="12" customHeight="1" x14ac:dyDescent="0.25">
      <c r="A68" s="95" t="s">
        <v>82</v>
      </c>
      <c r="B68" s="96"/>
      <c r="C68" s="96"/>
      <c r="D68" s="96"/>
      <c r="E68" s="97"/>
      <c r="F68" s="56">
        <f>F67+F66</f>
        <v>4988785.7249999996</v>
      </c>
    </row>
    <row r="69" spans="1:6" ht="12" customHeight="1" x14ac:dyDescent="0.25">
      <c r="A69" s="98" t="s">
        <v>83</v>
      </c>
      <c r="B69" s="99"/>
      <c r="C69" s="99"/>
      <c r="D69" s="99"/>
      <c r="E69" s="100"/>
      <c r="F69" s="55">
        <f>F11</f>
        <v>15000000</v>
      </c>
    </row>
    <row r="70" spans="1:6" ht="12" customHeight="1" x14ac:dyDescent="0.25">
      <c r="A70" s="101" t="s">
        <v>84</v>
      </c>
      <c r="B70" s="102"/>
      <c r="C70" s="102"/>
      <c r="D70" s="102"/>
      <c r="E70" s="103"/>
      <c r="F70" s="57">
        <f>F69-F68</f>
        <v>10011214.275</v>
      </c>
    </row>
    <row r="71" spans="1:6" ht="12" customHeight="1" x14ac:dyDescent="0.25">
      <c r="A71" s="58" t="s">
        <v>85</v>
      </c>
      <c r="B71" s="59"/>
      <c r="C71" s="59"/>
      <c r="D71" s="59"/>
      <c r="E71" s="59"/>
      <c r="F71" s="60"/>
    </row>
    <row r="72" spans="1:6" ht="12.75" customHeight="1" thickBot="1" x14ac:dyDescent="0.3">
      <c r="A72" s="61"/>
      <c r="B72" s="59"/>
      <c r="C72" s="59"/>
      <c r="D72" s="59"/>
      <c r="E72" s="59"/>
      <c r="F72" s="60"/>
    </row>
    <row r="73" spans="1:6" ht="12" customHeight="1" x14ac:dyDescent="0.25">
      <c r="A73" s="127" t="s">
        <v>86</v>
      </c>
      <c r="B73" s="128"/>
      <c r="C73" s="128"/>
      <c r="D73" s="128"/>
      <c r="E73" s="129"/>
      <c r="F73" s="60"/>
    </row>
    <row r="74" spans="1:6" ht="12" customHeight="1" x14ac:dyDescent="0.25">
      <c r="A74" s="131" t="s">
        <v>87</v>
      </c>
      <c r="B74" s="132"/>
      <c r="C74" s="132"/>
      <c r="D74" s="132"/>
      <c r="E74" s="133"/>
      <c r="F74" s="60"/>
    </row>
    <row r="75" spans="1:6" ht="12" customHeight="1" x14ac:dyDescent="0.25">
      <c r="A75" s="131" t="s">
        <v>88</v>
      </c>
      <c r="B75" s="132"/>
      <c r="C75" s="132"/>
      <c r="D75" s="132"/>
      <c r="E75" s="133"/>
      <c r="F75" s="60"/>
    </row>
    <row r="76" spans="1:6" ht="12" customHeight="1" x14ac:dyDescent="0.25">
      <c r="A76" s="131" t="s">
        <v>89</v>
      </c>
      <c r="B76" s="132"/>
      <c r="C76" s="132"/>
      <c r="D76" s="132"/>
      <c r="E76" s="133"/>
      <c r="F76" s="60"/>
    </row>
    <row r="77" spans="1:6" ht="12" customHeight="1" x14ac:dyDescent="0.25">
      <c r="A77" s="131" t="s">
        <v>90</v>
      </c>
      <c r="B77" s="132"/>
      <c r="C77" s="132"/>
      <c r="D77" s="132"/>
      <c r="E77" s="133"/>
      <c r="F77" s="60"/>
    </row>
    <row r="78" spans="1:6" ht="12" customHeight="1" x14ac:dyDescent="0.25">
      <c r="A78" s="131" t="s">
        <v>91</v>
      </c>
      <c r="B78" s="132"/>
      <c r="C78" s="132"/>
      <c r="D78" s="132"/>
      <c r="E78" s="133"/>
      <c r="F78" s="60"/>
    </row>
    <row r="79" spans="1:6" ht="12.75" customHeight="1" thickBot="1" x14ac:dyDescent="0.3">
      <c r="A79" s="134" t="s">
        <v>92</v>
      </c>
      <c r="B79" s="135"/>
      <c r="C79" s="135"/>
      <c r="D79" s="135"/>
      <c r="E79" s="136"/>
      <c r="F79" s="60"/>
    </row>
    <row r="80" spans="1:6" ht="12.75" customHeight="1" x14ac:dyDescent="0.25">
      <c r="A80" s="61"/>
      <c r="B80" s="61"/>
      <c r="C80" s="61"/>
      <c r="D80" s="61"/>
      <c r="E80" s="61"/>
      <c r="F80" s="60"/>
    </row>
    <row r="81" spans="1:6" ht="15" customHeight="1" thickBot="1" x14ac:dyDescent="0.3">
      <c r="A81" s="86" t="s">
        <v>93</v>
      </c>
      <c r="B81" s="87"/>
      <c r="C81" s="88"/>
      <c r="D81" s="62"/>
      <c r="E81" s="62"/>
      <c r="F81" s="60"/>
    </row>
    <row r="82" spans="1:6" ht="12" customHeight="1" x14ac:dyDescent="0.25">
      <c r="A82" s="63" t="s">
        <v>74</v>
      </c>
      <c r="B82" s="64" t="s">
        <v>110</v>
      </c>
      <c r="C82" s="65" t="s">
        <v>94</v>
      </c>
      <c r="D82" s="62"/>
      <c r="E82" s="62"/>
      <c r="F82" s="60"/>
    </row>
    <row r="83" spans="1:6" ht="12" customHeight="1" x14ac:dyDescent="0.25">
      <c r="A83" s="66" t="s">
        <v>95</v>
      </c>
      <c r="B83" s="140">
        <f>F29</f>
        <v>1399998.5</v>
      </c>
      <c r="C83" s="67">
        <f>(B83/B89)</f>
        <v>0.28062911040341387</v>
      </c>
      <c r="D83" s="62"/>
      <c r="E83" s="62"/>
      <c r="F83" s="60"/>
    </row>
    <row r="84" spans="1:6" ht="12" customHeight="1" x14ac:dyDescent="0.25">
      <c r="A84" s="66" t="s">
        <v>96</v>
      </c>
      <c r="B84" s="140">
        <f>F34</f>
        <v>0</v>
      </c>
      <c r="C84" s="67">
        <v>0</v>
      </c>
      <c r="D84" s="62"/>
      <c r="E84" s="62"/>
      <c r="F84" s="60"/>
    </row>
    <row r="85" spans="1:6" ht="12" customHeight="1" x14ac:dyDescent="0.25">
      <c r="A85" s="66" t="s">
        <v>97</v>
      </c>
      <c r="B85" s="140">
        <f>F41</f>
        <v>105000</v>
      </c>
      <c r="C85" s="67">
        <f>(B85/B89)</f>
        <v>2.1047205830833717E-2</v>
      </c>
      <c r="D85" s="62"/>
      <c r="E85" s="62"/>
      <c r="F85" s="60"/>
    </row>
    <row r="86" spans="1:6" ht="12" customHeight="1" x14ac:dyDescent="0.25">
      <c r="A86" s="66" t="s">
        <v>57</v>
      </c>
      <c r="B86" s="140">
        <f>F58</f>
        <v>1569726</v>
      </c>
      <c r="C86" s="67">
        <f>(B86/B89)</f>
        <v>0.31465091638105985</v>
      </c>
      <c r="D86" s="62"/>
      <c r="E86" s="62"/>
      <c r="F86" s="60"/>
    </row>
    <row r="87" spans="1:6" ht="12" customHeight="1" x14ac:dyDescent="0.25">
      <c r="A87" s="66" t="s">
        <v>98</v>
      </c>
      <c r="B87" s="140">
        <f>F64</f>
        <v>1676500</v>
      </c>
      <c r="C87" s="67">
        <f>(B87/B89)</f>
        <v>0.33605371976564502</v>
      </c>
      <c r="D87" s="68"/>
      <c r="E87" s="68"/>
      <c r="F87" s="60"/>
    </row>
    <row r="88" spans="1:6" ht="12" customHeight="1" x14ac:dyDescent="0.25">
      <c r="A88" s="66" t="s">
        <v>99</v>
      </c>
      <c r="B88" s="140">
        <f>F67</f>
        <v>237561.22500000001</v>
      </c>
      <c r="C88" s="67">
        <f>(B88/B89)</f>
        <v>4.7619047619047623E-2</v>
      </c>
      <c r="D88" s="68"/>
      <c r="E88" s="68"/>
      <c r="F88" s="60"/>
    </row>
    <row r="89" spans="1:6" ht="12.75" customHeight="1" thickBot="1" x14ac:dyDescent="0.3">
      <c r="A89" s="69" t="s">
        <v>113</v>
      </c>
      <c r="B89" s="70">
        <f>SUM(B83:B88)</f>
        <v>4988785.7249999996</v>
      </c>
      <c r="C89" s="71">
        <f>SUM(C83:C88)</f>
        <v>1</v>
      </c>
      <c r="D89" s="68"/>
      <c r="E89" s="68"/>
      <c r="F89" s="60"/>
    </row>
    <row r="90" spans="1:6" ht="12" customHeight="1" x14ac:dyDescent="0.25">
      <c r="A90" s="61"/>
      <c r="B90" s="59"/>
      <c r="C90" s="59"/>
      <c r="D90" s="59"/>
      <c r="E90" s="59"/>
      <c r="F90" s="60"/>
    </row>
    <row r="91" spans="1:6" ht="12" customHeight="1" thickBot="1" x14ac:dyDescent="0.3">
      <c r="A91" s="137" t="s">
        <v>100</v>
      </c>
      <c r="B91" s="138"/>
      <c r="C91" s="138"/>
      <c r="D91" s="139"/>
      <c r="E91" s="72"/>
      <c r="F91" s="60"/>
    </row>
    <row r="92" spans="1:6" ht="12.75" x14ac:dyDescent="0.25">
      <c r="A92" s="73" t="s">
        <v>111</v>
      </c>
      <c r="B92" s="74">
        <v>20000</v>
      </c>
      <c r="C92" s="74">
        <v>30000</v>
      </c>
      <c r="D92" s="75">
        <v>40000</v>
      </c>
      <c r="E92" s="76"/>
      <c r="F92" s="77"/>
    </row>
    <row r="93" spans="1:6" ht="13.5" thickBot="1" x14ac:dyDescent="0.3">
      <c r="A93" s="78" t="s">
        <v>112</v>
      </c>
      <c r="B93" s="70">
        <f>(F68/B92)</f>
        <v>249.43928624999998</v>
      </c>
      <c r="C93" s="70">
        <f>(F68/C92)</f>
        <v>166.2928575</v>
      </c>
      <c r="D93" s="79">
        <f>(F68/D92)</f>
        <v>124.71964312499999</v>
      </c>
      <c r="E93" s="76"/>
      <c r="F93" s="77"/>
    </row>
    <row r="94" spans="1:6" ht="15.6" customHeight="1" x14ac:dyDescent="0.25">
      <c r="A94" s="130" t="s">
        <v>101</v>
      </c>
      <c r="B94" s="130"/>
      <c r="C94" s="130"/>
      <c r="D94" s="130"/>
      <c r="E94" s="61"/>
      <c r="F94" s="61"/>
    </row>
  </sheetData>
  <mergeCells count="37">
    <mergeCell ref="B63:E63"/>
    <mergeCell ref="A73:E73"/>
    <mergeCell ref="A94:D94"/>
    <mergeCell ref="A74:E74"/>
    <mergeCell ref="A75:E75"/>
    <mergeCell ref="A76:E76"/>
    <mergeCell ref="A77:E77"/>
    <mergeCell ref="A78:E78"/>
    <mergeCell ref="A79:E79"/>
    <mergeCell ref="A91:D91"/>
    <mergeCell ref="D12:E12"/>
    <mergeCell ref="D10:E10"/>
    <mergeCell ref="D9:E9"/>
    <mergeCell ref="D8:E8"/>
    <mergeCell ref="D13:E13"/>
    <mergeCell ref="D11:E11"/>
    <mergeCell ref="D14:E14"/>
    <mergeCell ref="A16:F16"/>
    <mergeCell ref="A18:F18"/>
    <mergeCell ref="A31:F31"/>
    <mergeCell ref="A36:F36"/>
    <mergeCell ref="A43:F43"/>
    <mergeCell ref="A60:F60"/>
    <mergeCell ref="A81:C81"/>
    <mergeCell ref="A29:E29"/>
    <mergeCell ref="A34:E34"/>
    <mergeCell ref="A68:E68"/>
    <mergeCell ref="A69:E69"/>
    <mergeCell ref="A70:E70"/>
    <mergeCell ref="A41:E41"/>
    <mergeCell ref="A58:E58"/>
    <mergeCell ref="A64:E64"/>
    <mergeCell ref="A66:E66"/>
    <mergeCell ref="A67:E67"/>
    <mergeCell ref="A45:F45"/>
    <mergeCell ref="A51:F51"/>
    <mergeCell ref="A53:F53"/>
  </mergeCells>
  <pageMargins left="0.748031" right="0.748031" top="0.98425200000000002" bottom="0.98425200000000002" header="0" footer="0"/>
  <pageSetup scale="9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CILANTRO</vt:lpstr>
      <vt:lpstr>CILANTRO!Área_de_impresión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Zuniga Herrera Teresa de Jesus</cp:lastModifiedBy>
  <cp:revision/>
  <dcterms:created xsi:type="dcterms:W3CDTF">2020-11-27T12:49:26Z</dcterms:created>
  <dcterms:modified xsi:type="dcterms:W3CDTF">2023-03-31T20:14:25Z</dcterms:modified>
  <cp:category/>
  <cp:contentStatus/>
</cp:coreProperties>
</file>