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7470" windowHeight="2670"/>
  </bookViews>
  <sheets>
    <sheet name="SANDIAS MULCH" sheetId="1" r:id="rId1"/>
  </sheets>
  <definedNames>
    <definedName name="_xlnm.Print_Area" localSheetId="0">'SANDIAS MULCH'!$A$2:$G$115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G84" i="1"/>
  <c r="G77" i="1"/>
  <c r="G39" i="1" l="1"/>
  <c r="G51" i="1" l="1"/>
  <c r="G52" i="1"/>
  <c r="G53" i="1"/>
  <c r="G54" i="1"/>
  <c r="G55" i="1"/>
  <c r="G56" i="1"/>
  <c r="G57" i="1"/>
  <c r="G59" i="1"/>
  <c r="G60" i="1"/>
  <c r="G61" i="1"/>
  <c r="G62" i="1"/>
  <c r="G63" i="1"/>
  <c r="G65" i="1"/>
  <c r="G66" i="1"/>
  <c r="G67" i="1"/>
  <c r="G68" i="1"/>
  <c r="G69" i="1"/>
  <c r="G71" i="1"/>
  <c r="G72" i="1"/>
  <c r="G73" i="1"/>
  <c r="G74" i="1"/>
  <c r="G75" i="1"/>
  <c r="G76" i="1"/>
  <c r="G49" i="1"/>
  <c r="G40" i="1" l="1"/>
  <c r="G41" i="1"/>
  <c r="G42" i="1"/>
  <c r="G43" i="1"/>
  <c r="G38" i="1"/>
  <c r="G23" i="1" l="1"/>
  <c r="G82" i="1" l="1"/>
  <c r="G83" i="1"/>
  <c r="C104" i="1"/>
  <c r="G27" i="1"/>
  <c r="G22" i="1"/>
  <c r="G24" i="1"/>
  <c r="G25" i="1"/>
  <c r="G26" i="1"/>
  <c r="G28" i="1"/>
  <c r="G21" i="1"/>
  <c r="G44" i="1" l="1"/>
  <c r="C105" i="1" s="1"/>
  <c r="G29" i="1"/>
  <c r="C103" i="1" s="1"/>
  <c r="G81" i="1" l="1"/>
  <c r="C107" i="1" s="1"/>
  <c r="G12" i="1"/>
  <c r="G89" i="1" s="1"/>
  <c r="G87" i="1" l="1"/>
  <c r="C106" i="1"/>
  <c r="G88" i="1" l="1"/>
  <c r="C108" i="1"/>
  <c r="D114" i="1" l="1"/>
  <c r="C114" i="1"/>
  <c r="E114" i="1"/>
  <c r="C109" i="1"/>
  <c r="G90" i="1"/>
  <c r="D106" i="1" l="1"/>
  <c r="D103" i="1"/>
  <c r="D107" i="1"/>
  <c r="D105" i="1"/>
  <c r="D108" i="1"/>
  <c r="D109" i="1" l="1"/>
</calcChain>
</file>

<file path=xl/sharedStrings.xml><?xml version="1.0" encoding="utf-8"?>
<sst xmlns="http://schemas.openxmlformats.org/spreadsheetml/2006/main" count="226" uniqueCount="150">
  <si>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</si>
  <si>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</si>
  <si>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</si>
  <si>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</si>
  <si>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</si>
  <si>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</si>
  <si>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</si>
  <si>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</si>
  <si>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</si>
  <si>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</si>
  <si>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</si>
  <si>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</si>
  <si>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</si>
  <si>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</si>
  <si>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</si>
  <si>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</si>
  <si>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</si>
  <si>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</si>
  <si>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</si>
  <si>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</si>
  <si>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</si>
  <si>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</si>
  <si>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</si>
  <si>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</si>
  <si>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</si>
  <si>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</si>
  <si>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</si>
  <si>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</si>
  <si>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</si>
  <si>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Octubre-Noviembre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</si>
  <si>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</si>
  <si>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</si>
  <si>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</si>
  <si>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</si>
  <si>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</si>
  <si>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</si>
  <si>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</si>
  <si>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</si>
  <si>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</si>
  <si>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</si>
  <si>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</si>
  <si>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</si>
  <si>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</si>
  <si>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</si>
  <si>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</si>
  <si>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</si>
  <si>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</si>
  <si>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</si>
  <si>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</si>
  <si>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</si>
  <si>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</si>
  <si>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</si>
  <si>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</si>
  <si>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</si>
  <si>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</si>
  <si>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</si>
  <si>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</si>
  <si>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</si>
  <si>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</si>
  <si>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</si>
  <si>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DELTA-CATIRA- SANDY</t>
  </si>
  <si>
    <t>Doñihue</t>
  </si>
  <si>
    <t>PRECIO ESPERADO ($/unid)</t>
  </si>
  <si>
    <t>Mercado Interno</t>
  </si>
  <si>
    <t>Plantacion</t>
  </si>
  <si>
    <t>Instalar Riego</t>
  </si>
  <si>
    <t>Aplic Insecticidas y Fungic</t>
  </si>
  <si>
    <t>Desmalezar a mano</t>
  </si>
  <si>
    <t>Noviembre</t>
  </si>
  <si>
    <t>Septiembre a Febrero</t>
  </si>
  <si>
    <t>Cosecha</t>
  </si>
  <si>
    <t>Diciembre a Febrero</t>
  </si>
  <si>
    <t>Rastra discos</t>
  </si>
  <si>
    <t>Colocar mulch y cintas</t>
  </si>
  <si>
    <t>Pasar cultivadora</t>
  </si>
  <si>
    <t>Agosto</t>
  </si>
  <si>
    <t>Septiembre</t>
  </si>
  <si>
    <t>Octubre a Febrero</t>
  </si>
  <si>
    <t xml:space="preserve">PLANTAS </t>
  </si>
  <si>
    <t>Novviembre a Febrero</t>
  </si>
  <si>
    <t>Noviembre a Febrero</t>
  </si>
  <si>
    <t>Noviembre a Enero</t>
  </si>
  <si>
    <t>RENDIMIENTO (Unid/Há.)</t>
  </si>
  <si>
    <t>Aplicar agroquimicos ( 6 aplic)</t>
  </si>
  <si>
    <t>Gladiador</t>
  </si>
  <si>
    <t>FUNGICIDAS</t>
  </si>
  <si>
    <t>Octubre a Diciembre</t>
  </si>
  <si>
    <t>Bravo 720</t>
  </si>
  <si>
    <t>Fosfimax 40-20</t>
  </si>
  <si>
    <t>Octubre a Noviembre</t>
  </si>
  <si>
    <t>OTROS INSUMOS</t>
  </si>
  <si>
    <t>Plastico mulch</t>
  </si>
  <si>
    <t>Lay Flat</t>
  </si>
  <si>
    <t>Conectores a cintas</t>
  </si>
  <si>
    <t>Cinta para riego</t>
  </si>
  <si>
    <t>Tee de PVC  4"</t>
  </si>
  <si>
    <t>Llave de paso 4"</t>
  </si>
  <si>
    <t>Rollo 1000 mts</t>
  </si>
  <si>
    <t>Septiembre a Octubre</t>
  </si>
  <si>
    <t>Rollo 100 mts</t>
  </si>
  <si>
    <t>Arreglo de guías</t>
  </si>
  <si>
    <t>Diciembre</t>
  </si>
  <si>
    <t>Metalaxil MZ-58 WP</t>
  </si>
  <si>
    <t>Noviembre - Diciembre</t>
  </si>
  <si>
    <t>Amistar Top</t>
  </si>
  <si>
    <t>Septiembre - Diciembre</t>
  </si>
  <si>
    <t>Octubre</t>
  </si>
  <si>
    <t xml:space="preserve">ciromas 75% WP
</t>
  </si>
  <si>
    <t>Septiembre - Noviembre</t>
  </si>
  <si>
    <t xml:space="preserve">karate zeon </t>
  </si>
  <si>
    <t xml:space="preserve"> </t>
  </si>
  <si>
    <t>Muriato de potasio</t>
  </si>
  <si>
    <t xml:space="preserve"> Kg </t>
  </si>
  <si>
    <t>Rendimiento (unidades/hà)</t>
  </si>
  <si>
    <t>Costo unitario ($/unidad) (*)</t>
  </si>
  <si>
    <t>Diciembre - Febrero</t>
  </si>
  <si>
    <t>Helada, sequia, lluvia</t>
  </si>
  <si>
    <t xml:space="preserve">Traslados  </t>
  </si>
  <si>
    <t>Otros gastos de venta</t>
  </si>
  <si>
    <t>global</t>
  </si>
  <si>
    <t>Colmenas</t>
  </si>
  <si>
    <t>Septiembre - Octubre</t>
  </si>
  <si>
    <t xml:space="preserve">Agosto   </t>
  </si>
  <si>
    <t xml:space="preserve">Riegos  </t>
  </si>
  <si>
    <t>Instalación y retiro de microtunel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</si>
  <si>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</si>
  <si>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</si>
  <si>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Basfoliar Algae SL</t>
  </si>
  <si>
    <t>Todas</t>
  </si>
  <si>
    <t>Plantin sandia Injertado</t>
  </si>
  <si>
    <t>Ultrasol Multiproposito</t>
  </si>
  <si>
    <t>Nitrato de potasio</t>
  </si>
  <si>
    <t>Nitrato de calcio</t>
  </si>
  <si>
    <t>Kelpack</t>
  </si>
  <si>
    <t>Vertimec 018 ec</t>
  </si>
  <si>
    <t>Actara 25 WG</t>
  </si>
  <si>
    <t>Aliette 80 WP</t>
  </si>
  <si>
    <t>Arado vertederas</t>
  </si>
  <si>
    <t>L</t>
  </si>
  <si>
    <t>m</t>
  </si>
  <si>
    <t>u</t>
  </si>
  <si>
    <t>Rastrajes con discos</t>
  </si>
  <si>
    <t>Enero</t>
  </si>
  <si>
    <t>Goldazym 500 SC</t>
  </si>
  <si>
    <t>3. Los insumos aplicados (tipo y dosis) son referenciales y deben correspoder al territorio en particular</t>
  </si>
  <si>
    <t>4. El costo de la maquinaria incluye costo del operador, combustible y  arriendo de la maquinaria propiamente tal</t>
  </si>
  <si>
    <t>5. El  costo de la mano de obra incluye impuestos e  imposiciones</t>
  </si>
  <si>
    <t>6. Densidad de plantacion 3 m x 0,8 m.</t>
  </si>
  <si>
    <t>Subtotal Costo Maquinaria</t>
  </si>
  <si>
    <t>SANDIAS C/ MULCH Y RIEGO TECNIF.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</si>
</sst>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8" formatCode="#,##0_ ;\-#,##0\ 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6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3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/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49" fontId="3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horizontal="center"/>
    </xf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/>
    <xf numFmtId="0" fontId="1" fillId="6" borderId="16" xfId="0" applyFont="1" applyFill="1" applyBorder="1" applyAlignment="1"/>
    <xf numFmtId="49" fontId="3" fillId="2" borderId="27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28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3" fillId="7" borderId="29" xfId="0" applyNumberFormat="1" applyFont="1" applyFill="1" applyBorder="1" applyAlignment="1">
      <alignment vertical="center"/>
    </xf>
    <xf numFmtId="165" fontId="3" fillId="7" borderId="30" xfId="0" applyNumberFormat="1" applyFont="1" applyFill="1" applyBorder="1" applyAlignment="1">
      <alignment vertical="center"/>
    </xf>
    <xf numFmtId="9" fontId="3" fillId="7" borderId="31" xfId="0" applyNumberFormat="1" applyFont="1" applyFill="1" applyBorder="1" applyAlignment="1">
      <alignment horizontal="center" vertical="center"/>
    </xf>
    <xf numFmtId="49" fontId="3" fillId="9" borderId="40" xfId="0" applyNumberFormat="1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49" fontId="3" fillId="9" borderId="29" xfId="0" applyNumberFormat="1" applyFont="1" applyFill="1" applyBorder="1" applyAlignment="1">
      <alignment vertical="center"/>
    </xf>
    <xf numFmtId="165" fontId="3" fillId="9" borderId="30" xfId="0" applyNumberFormat="1" applyFont="1" applyFill="1" applyBorder="1" applyAlignment="1">
      <alignment vertical="center"/>
    </xf>
    <xf numFmtId="165" fontId="3" fillId="9" borderId="30" xfId="0" applyNumberFormat="1" applyFont="1" applyFill="1" applyBorder="1" applyAlignment="1">
      <alignment horizontal="center" vertical="center"/>
    </xf>
    <xf numFmtId="165" fontId="3" fillId="9" borderId="3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41" fontId="3" fillId="9" borderId="41" xfId="1" applyFont="1" applyFill="1" applyBorder="1" applyAlignment="1">
      <alignment vertical="center"/>
    </xf>
    <xf numFmtId="41" fontId="3" fillId="9" borderId="41" xfId="1" applyFont="1" applyFill="1" applyBorder="1" applyAlignment="1">
      <alignment horizontal="center" vertical="center"/>
    </xf>
    <xf numFmtId="49" fontId="3" fillId="7" borderId="44" xfId="0" applyNumberFormat="1" applyFont="1" applyFill="1" applyBorder="1" applyAlignment="1">
      <alignment vertical="center"/>
    </xf>
    <xf numFmtId="49" fontId="3" fillId="7" borderId="45" xfId="0" applyNumberFormat="1" applyFont="1" applyFill="1" applyBorder="1" applyAlignment="1">
      <alignment vertical="center"/>
    </xf>
    <xf numFmtId="49" fontId="1" fillId="7" borderId="46" xfId="0" applyNumberFormat="1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/>
    </xf>
    <xf numFmtId="0" fontId="6" fillId="8" borderId="47" xfId="0" applyFont="1" applyFill="1" applyBorder="1" applyAlignment="1">
      <alignment vertical="center"/>
    </xf>
    <xf numFmtId="49" fontId="9" fillId="8" borderId="48" xfId="0" applyNumberFormat="1" applyFont="1" applyFill="1" applyBorder="1" applyAlignment="1">
      <alignment vertical="center"/>
    </xf>
    <xf numFmtId="0" fontId="6" fillId="8" borderId="48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vertical="center"/>
    </xf>
    <xf numFmtId="49" fontId="9" fillId="8" borderId="47" xfId="0" applyNumberFormat="1" applyFont="1" applyFill="1" applyBorder="1" applyAlignment="1">
      <alignment vertical="center"/>
    </xf>
    <xf numFmtId="0" fontId="3" fillId="8" borderId="48" xfId="0" applyFont="1" applyFill="1" applyBorder="1" applyAlignment="1">
      <alignment vertical="center"/>
    </xf>
    <xf numFmtId="0" fontId="0" fillId="2" borderId="4" xfId="0" applyFill="1" applyBorder="1"/>
    <xf numFmtId="3" fontId="7" fillId="0" borderId="43" xfId="0" applyNumberFormat="1" applyFont="1" applyBorder="1" applyAlignment="1">
      <alignment horizontal="right" vertical="center"/>
    </xf>
    <xf numFmtId="0" fontId="1" fillId="2" borderId="7" xfId="0" applyFont="1" applyFill="1" applyBorder="1"/>
    <xf numFmtId="49" fontId="2" fillId="3" borderId="50" xfId="0" applyNumberFormat="1" applyFont="1" applyFill="1" applyBorder="1" applyAlignment="1">
      <alignment horizontal="left" wrapText="1"/>
    </xf>
    <xf numFmtId="49" fontId="2" fillId="3" borderId="51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17" fontId="7" fillId="0" borderId="43" xfId="0" applyNumberFormat="1" applyFont="1" applyBorder="1" applyAlignment="1">
      <alignment horizontal="right" vertical="center"/>
    </xf>
    <xf numFmtId="49" fontId="1" fillId="2" borderId="50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8" fontId="7" fillId="0" borderId="43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0" borderId="43" xfId="0" applyFont="1" applyBorder="1" applyAlignment="1">
      <alignment horizontal="right" vertical="center" wrapText="1"/>
    </xf>
    <xf numFmtId="49" fontId="1" fillId="2" borderId="50" xfId="0" applyNumberFormat="1" applyFont="1" applyFill="1" applyBorder="1" applyAlignment="1">
      <alignment vertical="center"/>
    </xf>
    <xf numFmtId="49" fontId="1" fillId="2" borderId="51" xfId="0" applyNumberFormat="1" applyFont="1" applyFill="1" applyBorder="1" applyAlignment="1">
      <alignment vertical="center"/>
    </xf>
    <xf numFmtId="0" fontId="7" fillId="0" borderId="43" xfId="0" applyFont="1" applyBorder="1" applyAlignment="1">
      <alignment horizontal="right" vertical="center"/>
    </xf>
    <xf numFmtId="0" fontId="0" fillId="2" borderId="1" xfId="0" applyFont="1" applyFill="1" applyBorder="1" applyAlignment="1"/>
    <xf numFmtId="0" fontId="10" fillId="2" borderId="8" xfId="0" applyFont="1" applyFill="1" applyBorder="1" applyAlignment="1">
      <alignment wrapText="1"/>
    </xf>
    <xf numFmtId="14" fontId="10" fillId="2" borderId="9" xfId="0" applyNumberFormat="1" applyFont="1" applyFill="1" applyBorder="1" applyAlignment="1"/>
    <xf numFmtId="0" fontId="10" fillId="2" borderId="3" xfId="0" applyFont="1" applyFill="1" applyBorder="1" applyAlignment="1"/>
    <xf numFmtId="0" fontId="10" fillId="2" borderId="9" xfId="0" applyFont="1" applyFill="1" applyBorder="1" applyAlignment="1"/>
    <xf numFmtId="0" fontId="10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10" xfId="0" applyFont="1" applyFill="1" applyBorder="1" applyAlignment="1"/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/>
    <xf numFmtId="0" fontId="10" fillId="2" borderId="12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0" fontId="1" fillId="2" borderId="2" xfId="0" applyFont="1" applyFill="1" applyBorder="1" applyAlignment="1">
      <alignment horizontal="right" vertical="center"/>
    </xf>
    <xf numFmtId="0" fontId="0" fillId="0" borderId="4" xfId="0" applyFill="1" applyBorder="1"/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2" fillId="3" borderId="13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0" fillId="2" borderId="15" xfId="0" applyFont="1" applyFill="1" applyBorder="1" applyAlignment="1"/>
    <xf numFmtId="3" fontId="10" fillId="2" borderId="15" xfId="0" applyNumberFormat="1" applyFont="1" applyFill="1" applyBorder="1" applyAlignment="1"/>
    <xf numFmtId="0" fontId="0" fillId="0" borderId="16" xfId="0" applyNumberFormat="1" applyFont="1" applyBorder="1" applyAlignment="1"/>
    <xf numFmtId="0" fontId="10" fillId="2" borderId="15" xfId="0" applyFont="1" applyFill="1" applyBorder="1" applyAlignment="1">
      <alignment horizontal="center"/>
    </xf>
    <xf numFmtId="0" fontId="7" fillId="0" borderId="43" xfId="0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right"/>
    </xf>
    <xf numFmtId="3" fontId="7" fillId="0" borderId="43" xfId="0" applyNumberFormat="1" applyFont="1" applyFill="1" applyBorder="1" applyAlignment="1">
      <alignment horizontal="right"/>
    </xf>
    <xf numFmtId="49" fontId="14" fillId="5" borderId="19" xfId="0" applyNumberFormat="1" applyFont="1" applyFill="1" applyBorder="1" applyAlignment="1">
      <alignment vertical="center"/>
    </xf>
    <xf numFmtId="0" fontId="14" fillId="5" borderId="20" xfId="0" applyFont="1" applyFill="1" applyBorder="1" applyAlignment="1">
      <alignment vertical="center"/>
    </xf>
    <xf numFmtId="164" fontId="14" fillId="5" borderId="21" xfId="0" applyNumberFormat="1" applyFont="1" applyFill="1" applyBorder="1" applyAlignment="1">
      <alignment vertical="center"/>
    </xf>
    <xf numFmtId="49" fontId="14" fillId="3" borderId="22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3" xfId="0" applyNumberFormat="1" applyFont="1" applyFill="1" applyBorder="1" applyAlignment="1">
      <alignment vertical="center"/>
    </xf>
    <xf numFmtId="49" fontId="14" fillId="5" borderId="2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3" xfId="0" applyNumberFormat="1" applyFont="1" applyFill="1" applyBorder="1" applyAlignment="1">
      <alignment vertical="center"/>
    </xf>
    <xf numFmtId="49" fontId="14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4" fillId="10" borderId="26" xfId="0" applyNumberFormat="1" applyFont="1" applyFill="1" applyBorder="1" applyAlignment="1">
      <alignment vertical="center"/>
    </xf>
    <xf numFmtId="49" fontId="12" fillId="3" borderId="42" xfId="0" applyNumberFormat="1" applyFont="1" applyFill="1" applyBorder="1" applyAlignment="1">
      <alignment vertical="center"/>
    </xf>
    <xf numFmtId="0" fontId="16" fillId="0" borderId="43" xfId="0" applyFont="1" applyFill="1" applyBorder="1"/>
    <xf numFmtId="3" fontId="7" fillId="0" borderId="43" xfId="0" applyNumberFormat="1" applyFont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6</xdr:col>
      <xdr:colOff>906780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95250"/>
          <a:ext cx="6118860" cy="1270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topLeftCell="A3" zoomScale="125" zoomScaleNormal="125" workbookViewId="0">
      <selection activeCell="E14" sqref="E14:F14"/>
    </sheetView>
  </sheetViews>
  <sheetFormatPr baseColWidth="10" defaultColWidth="10.85546875" defaultRowHeight="11.25" customHeight="1" x14ac:dyDescent="0.25"/>
  <cols>
    <col min="1" max="1" width="4.42578125" style="5" customWidth="1"/>
    <col min="2" max="2" width="21.42578125" style="5" customWidth="1"/>
    <col min="3" max="3" width="21.85546875" style="5" customWidth="1"/>
    <col min="4" max="4" width="9.42578125" style="55" customWidth="1"/>
    <col min="5" max="5" width="14.42578125" style="5" customWidth="1"/>
    <col min="6" max="6" width="11" style="5" customWidth="1"/>
    <col min="7" max="7" width="13.7109375" style="5" bestFit="1" customWidth="1"/>
    <col min="8" max="255" width="10.85546875" style="5" customWidth="1"/>
    <col min="256" max="16384" width="10.85546875" style="6"/>
  </cols>
  <sheetData>
    <row r="1" spans="1:255" ht="15" customHeight="1" x14ac:dyDescent="0.25">
      <c r="A1" s="3"/>
      <c r="B1" s="3"/>
      <c r="C1" s="3"/>
      <c r="D1" s="4"/>
      <c r="E1" s="3"/>
      <c r="F1" s="3"/>
      <c r="G1" s="3"/>
    </row>
    <row r="2" spans="1:255" ht="15" customHeight="1" x14ac:dyDescent="0.25">
      <c r="A2" s="3"/>
      <c r="B2" s="3"/>
      <c r="C2" s="3"/>
      <c r="D2" s="4"/>
      <c r="E2" s="3"/>
      <c r="F2" s="3"/>
      <c r="G2" s="3"/>
    </row>
    <row r="3" spans="1:255" ht="15" customHeight="1" x14ac:dyDescent="0.25">
      <c r="A3" s="3"/>
      <c r="B3" s="3"/>
      <c r="C3" s="3"/>
      <c r="D3" s="4"/>
      <c r="E3" s="3"/>
      <c r="F3" s="3"/>
      <c r="G3" s="3"/>
    </row>
    <row r="4" spans="1:255" ht="15" customHeight="1" x14ac:dyDescent="0.25">
      <c r="A4" s="3"/>
      <c r="B4" s="3"/>
      <c r="C4" s="3"/>
      <c r="D4" s="4"/>
      <c r="E4" s="3"/>
      <c r="F4" s="3"/>
      <c r="G4" s="3"/>
    </row>
    <row r="5" spans="1:255" ht="15" customHeight="1" x14ac:dyDescent="0.25">
      <c r="A5" s="3"/>
      <c r="B5" s="3"/>
      <c r="C5" s="3"/>
      <c r="D5" s="4"/>
      <c r="E5" s="3"/>
      <c r="F5" s="3"/>
      <c r="G5" s="3"/>
    </row>
    <row r="6" spans="1:255" ht="15" customHeight="1" x14ac:dyDescent="0.25">
      <c r="A6" s="3"/>
      <c r="B6" s="3"/>
      <c r="C6" s="3"/>
      <c r="D6" s="4"/>
      <c r="E6" s="3"/>
      <c r="F6" s="3"/>
      <c r="G6" s="3"/>
    </row>
    <row r="7" spans="1:255" ht="15" customHeight="1" x14ac:dyDescent="0.25">
      <c r="A7" s="3"/>
      <c r="B7" s="3"/>
      <c r="C7" s="3"/>
      <c r="D7" s="4"/>
      <c r="E7" s="3"/>
      <c r="F7" s="3"/>
      <c r="G7" s="3"/>
    </row>
    <row r="8" spans="1:255" ht="15" customHeight="1" x14ac:dyDescent="0.25">
      <c r="A8" s="3"/>
      <c r="B8" s="7"/>
      <c r="C8" s="8"/>
      <c r="D8" s="4"/>
      <c r="E8" s="8"/>
      <c r="F8" s="8"/>
      <c r="G8" s="8"/>
    </row>
    <row r="9" spans="1:255" s="74" customFormat="1" ht="27.75" customHeight="1" x14ac:dyDescent="0.25">
      <c r="A9" s="68"/>
      <c r="B9" s="10" t="s">
        <v>0</v>
      </c>
      <c r="C9" s="135" t="s">
        <v>149</v>
      </c>
      <c r="D9" s="70"/>
      <c r="E9" s="71" t="s">
        <v>82</v>
      </c>
      <c r="F9" s="72"/>
      <c r="G9" s="69">
        <v>10500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</row>
    <row r="10" spans="1:255" s="74" customFormat="1" ht="25.5" customHeight="1" x14ac:dyDescent="0.25">
      <c r="A10" s="68"/>
      <c r="B10" s="1" t="s">
        <v>1</v>
      </c>
      <c r="C10" s="75" t="s">
        <v>60</v>
      </c>
      <c r="D10" s="70"/>
      <c r="E10" s="76" t="s">
        <v>2</v>
      </c>
      <c r="F10" s="77"/>
      <c r="G10" s="75" t="s">
        <v>101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s="74" customFormat="1" ht="18" customHeight="1" x14ac:dyDescent="0.25">
      <c r="A11" s="68"/>
      <c r="B11" s="1" t="s">
        <v>3</v>
      </c>
      <c r="C11" s="78" t="s">
        <v>4</v>
      </c>
      <c r="D11" s="70"/>
      <c r="E11" s="76" t="s">
        <v>62</v>
      </c>
      <c r="F11" s="77"/>
      <c r="G11" s="78">
        <v>1855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s="74" customFormat="1" ht="11.25" customHeight="1" x14ac:dyDescent="0.25">
      <c r="A12" s="68"/>
      <c r="B12" s="1" t="s">
        <v>5</v>
      </c>
      <c r="C12" s="78" t="s">
        <v>6</v>
      </c>
      <c r="D12" s="70"/>
      <c r="E12" s="79" t="s">
        <v>7</v>
      </c>
      <c r="F12" s="80"/>
      <c r="G12" s="69">
        <f>(G9*G11)</f>
        <v>19477500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74" customFormat="1" ht="15" customHeight="1" x14ac:dyDescent="0.25">
      <c r="A13" s="68"/>
      <c r="B13" s="1" t="s">
        <v>8</v>
      </c>
      <c r="C13" s="81" t="s">
        <v>61</v>
      </c>
      <c r="D13" s="70"/>
      <c r="E13" s="76" t="s">
        <v>9</v>
      </c>
      <c r="F13" s="77"/>
      <c r="G13" s="81" t="s">
        <v>63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74" customFormat="1" ht="15" x14ac:dyDescent="0.25">
      <c r="A14" s="68"/>
      <c r="B14" s="1" t="s">
        <v>10</v>
      </c>
      <c r="C14" s="75" t="s">
        <v>128</v>
      </c>
      <c r="D14" s="70"/>
      <c r="E14" s="76" t="s">
        <v>11</v>
      </c>
      <c r="F14" s="77"/>
      <c r="G14" s="75" t="s">
        <v>115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74" customFormat="1" ht="25.5" customHeight="1" x14ac:dyDescent="0.25">
      <c r="A15" s="68"/>
      <c r="B15" s="1" t="s">
        <v>12</v>
      </c>
      <c r="C15" s="81" t="s">
        <v>142</v>
      </c>
      <c r="D15" s="70"/>
      <c r="E15" s="82" t="s">
        <v>13</v>
      </c>
      <c r="F15" s="83"/>
      <c r="G15" s="84" t="s">
        <v>116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customFormat="1" ht="12" customHeight="1" x14ac:dyDescent="0.25">
      <c r="A16" s="85"/>
      <c r="B16" s="86"/>
      <c r="C16" s="87"/>
      <c r="D16" s="88"/>
      <c r="E16" s="89"/>
      <c r="F16" s="89"/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</row>
    <row r="17" spans="1:255" customFormat="1" ht="12" customHeight="1" x14ac:dyDescent="0.25">
      <c r="A17" s="92"/>
      <c r="B17" s="93" t="s">
        <v>14</v>
      </c>
      <c r="C17" s="94"/>
      <c r="D17" s="94"/>
      <c r="E17" s="94"/>
      <c r="F17" s="94"/>
      <c r="G17" s="94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</row>
    <row r="18" spans="1:255" customFormat="1" ht="12" customHeight="1" x14ac:dyDescent="0.25">
      <c r="A18" s="85"/>
      <c r="B18" s="95"/>
      <c r="C18" s="96"/>
      <c r="D18" s="96"/>
      <c r="E18" s="96"/>
      <c r="F18" s="97"/>
      <c r="G18" s="98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</row>
    <row r="19" spans="1:255" customFormat="1" ht="12" customHeight="1" x14ac:dyDescent="0.25">
      <c r="A19" s="99"/>
      <c r="B19" s="11" t="s">
        <v>15</v>
      </c>
      <c r="C19" s="12"/>
      <c r="D19" s="13"/>
      <c r="E19" s="13"/>
      <c r="F19" s="14"/>
      <c r="G19" s="10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</row>
    <row r="20" spans="1:255" customFormat="1" ht="24" customHeight="1" x14ac:dyDescent="0.25">
      <c r="A20" s="99"/>
      <c r="B20" s="15" t="s">
        <v>16</v>
      </c>
      <c r="C20" s="16" t="s">
        <v>17</v>
      </c>
      <c r="D20" s="16" t="s">
        <v>18</v>
      </c>
      <c r="E20" s="15" t="s">
        <v>19</v>
      </c>
      <c r="F20" s="16" t="s">
        <v>20</v>
      </c>
      <c r="G20" s="15" t="s">
        <v>21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</row>
    <row r="21" spans="1:255" s="107" customFormat="1" ht="12" customHeight="1" x14ac:dyDescent="0.25">
      <c r="A21" s="101"/>
      <c r="B21" s="102" t="s">
        <v>65</v>
      </c>
      <c r="C21" s="103" t="s">
        <v>22</v>
      </c>
      <c r="D21" s="103">
        <v>5</v>
      </c>
      <c r="E21" s="103" t="s">
        <v>122</v>
      </c>
      <c r="F21" s="104">
        <v>25000</v>
      </c>
      <c r="G21" s="105">
        <f>+D21*F21</f>
        <v>125000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</row>
    <row r="22" spans="1:255" s="107" customFormat="1" ht="12" customHeight="1" x14ac:dyDescent="0.25">
      <c r="A22" s="101"/>
      <c r="B22" s="102" t="s">
        <v>64</v>
      </c>
      <c r="C22" s="103" t="s">
        <v>22</v>
      </c>
      <c r="D22" s="103">
        <v>10</v>
      </c>
      <c r="E22" s="103" t="s">
        <v>122</v>
      </c>
      <c r="F22" s="104">
        <v>25000</v>
      </c>
      <c r="G22" s="105">
        <f t="shared" ref="G22:G28" si="0">+D22*F22</f>
        <v>250000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</row>
    <row r="23" spans="1:255" s="107" customFormat="1" ht="12" customHeight="1" x14ac:dyDescent="0.25">
      <c r="A23" s="101"/>
      <c r="B23" s="102" t="s">
        <v>124</v>
      </c>
      <c r="C23" s="103" t="s">
        <v>22</v>
      </c>
      <c r="D23" s="103">
        <v>7</v>
      </c>
      <c r="E23" s="103" t="s">
        <v>122</v>
      </c>
      <c r="F23" s="104">
        <v>25000</v>
      </c>
      <c r="G23" s="105">
        <f t="shared" si="0"/>
        <v>175000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</row>
    <row r="24" spans="1:255" s="107" customFormat="1" ht="12" customHeight="1" x14ac:dyDescent="0.25">
      <c r="A24" s="101"/>
      <c r="B24" s="102" t="s">
        <v>66</v>
      </c>
      <c r="C24" s="103" t="s">
        <v>22</v>
      </c>
      <c r="D24" s="103">
        <v>2</v>
      </c>
      <c r="E24" s="103" t="s">
        <v>29</v>
      </c>
      <c r="F24" s="104">
        <v>25000</v>
      </c>
      <c r="G24" s="105">
        <f t="shared" si="0"/>
        <v>50000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</row>
    <row r="25" spans="1:255" s="107" customFormat="1" ht="12" customHeight="1" x14ac:dyDescent="0.25">
      <c r="A25" s="101"/>
      <c r="B25" s="102" t="s">
        <v>67</v>
      </c>
      <c r="C25" s="103" t="s">
        <v>22</v>
      </c>
      <c r="D25" s="103">
        <v>8</v>
      </c>
      <c r="E25" s="103" t="s">
        <v>68</v>
      </c>
      <c r="F25" s="104">
        <v>25000</v>
      </c>
      <c r="G25" s="105">
        <f t="shared" si="0"/>
        <v>200000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</row>
    <row r="26" spans="1:255" s="107" customFormat="1" ht="12" customHeight="1" x14ac:dyDescent="0.25">
      <c r="A26" s="101"/>
      <c r="B26" s="102" t="s">
        <v>123</v>
      </c>
      <c r="C26" s="103" t="s">
        <v>22</v>
      </c>
      <c r="D26" s="103">
        <v>10</v>
      </c>
      <c r="E26" s="103" t="s">
        <v>69</v>
      </c>
      <c r="F26" s="104">
        <v>25000</v>
      </c>
      <c r="G26" s="105">
        <f t="shared" si="0"/>
        <v>250000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  <c r="IU26" s="106"/>
    </row>
    <row r="27" spans="1:255" s="107" customFormat="1" ht="12" customHeight="1" x14ac:dyDescent="0.25">
      <c r="A27" s="101"/>
      <c r="B27" s="102" t="s">
        <v>100</v>
      </c>
      <c r="C27" s="103" t="s">
        <v>22</v>
      </c>
      <c r="D27" s="103">
        <v>2</v>
      </c>
      <c r="E27" s="103" t="s">
        <v>101</v>
      </c>
      <c r="F27" s="104">
        <v>25000</v>
      </c>
      <c r="G27" s="105">
        <f t="shared" ref="G27" si="1">(D27*F27)</f>
        <v>50000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  <c r="IU27" s="106"/>
    </row>
    <row r="28" spans="1:255" s="107" customFormat="1" ht="12" customHeight="1" x14ac:dyDescent="0.25">
      <c r="A28" s="101"/>
      <c r="B28" s="102" t="s">
        <v>70</v>
      </c>
      <c r="C28" s="103" t="s">
        <v>22</v>
      </c>
      <c r="D28" s="103">
        <v>60</v>
      </c>
      <c r="E28" s="103" t="s">
        <v>71</v>
      </c>
      <c r="F28" s="104">
        <v>25000</v>
      </c>
      <c r="G28" s="105">
        <f t="shared" si="0"/>
        <v>1500000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  <c r="IU28" s="106"/>
    </row>
    <row r="29" spans="1:255" customFormat="1" ht="11.25" customHeight="1" x14ac:dyDescent="0.25">
      <c r="A29" s="91"/>
      <c r="B29" s="108" t="s">
        <v>23</v>
      </c>
      <c r="C29" s="109"/>
      <c r="D29" s="109"/>
      <c r="E29" s="109"/>
      <c r="F29" s="110"/>
      <c r="G29" s="111">
        <f>SUM(G21:G28)</f>
        <v>2600000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</row>
    <row r="30" spans="1:255" customFormat="1" ht="15.75" customHeight="1" x14ac:dyDescent="0.25">
      <c r="A30" s="99"/>
      <c r="B30" s="112"/>
      <c r="C30" s="113"/>
      <c r="D30" s="113"/>
      <c r="E30" s="113"/>
      <c r="F30" s="114"/>
      <c r="G30" s="114"/>
      <c r="H30" s="91"/>
      <c r="I30" s="91"/>
      <c r="J30" s="91"/>
      <c r="K30" s="115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</row>
    <row r="31" spans="1:255" customFormat="1" ht="12" customHeight="1" x14ac:dyDescent="0.25">
      <c r="A31" s="99"/>
      <c r="B31" s="11" t="s">
        <v>24</v>
      </c>
      <c r="C31" s="12"/>
      <c r="D31" s="13"/>
      <c r="E31" s="13"/>
      <c r="F31" s="14"/>
      <c r="G31" s="10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</row>
    <row r="32" spans="1:255" customFormat="1" ht="24" customHeight="1" x14ac:dyDescent="0.25">
      <c r="A32" s="99"/>
      <c r="B32" s="15" t="s">
        <v>16</v>
      </c>
      <c r="C32" s="16" t="s">
        <v>17</v>
      </c>
      <c r="D32" s="16" t="s">
        <v>18</v>
      </c>
      <c r="E32" s="15" t="s">
        <v>19</v>
      </c>
      <c r="F32" s="16" t="s">
        <v>20</v>
      </c>
      <c r="G32" s="15" t="s">
        <v>21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</row>
    <row r="33" spans="1:255" s="107" customFormat="1" ht="12" customHeight="1" x14ac:dyDescent="0.25">
      <c r="A33" s="101"/>
      <c r="B33" s="117"/>
      <c r="C33" s="118" t="s">
        <v>59</v>
      </c>
      <c r="D33" s="119"/>
      <c r="E33" s="118"/>
      <c r="F33" s="120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  <c r="IU33" s="106"/>
    </row>
    <row r="34" spans="1:255" customFormat="1" ht="11.25" customHeight="1" x14ac:dyDescent="0.25">
      <c r="A34" s="91"/>
      <c r="B34" s="108" t="s">
        <v>25</v>
      </c>
      <c r="C34" s="109"/>
      <c r="D34" s="109"/>
      <c r="E34" s="109"/>
      <c r="F34" s="110"/>
      <c r="G34" s="11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</row>
    <row r="35" spans="1:255" customFormat="1" ht="15.75" customHeight="1" x14ac:dyDescent="0.25">
      <c r="A35" s="99"/>
      <c r="B35" s="112"/>
      <c r="C35" s="113"/>
      <c r="D35" s="113"/>
      <c r="E35" s="113"/>
      <c r="F35" s="114"/>
      <c r="G35" s="114"/>
      <c r="H35" s="91"/>
      <c r="I35" s="91"/>
      <c r="J35" s="91"/>
      <c r="K35" s="115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</row>
    <row r="36" spans="1:255" customFormat="1" ht="12" customHeight="1" x14ac:dyDescent="0.25">
      <c r="A36" s="99"/>
      <c r="B36" s="11" t="s">
        <v>26</v>
      </c>
      <c r="C36" s="12"/>
      <c r="D36" s="13"/>
      <c r="E36" s="13"/>
      <c r="F36" s="14"/>
      <c r="G36" s="10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</row>
    <row r="37" spans="1:255" customFormat="1" ht="24" customHeight="1" x14ac:dyDescent="0.25">
      <c r="A37" s="99"/>
      <c r="B37" s="15" t="s">
        <v>16</v>
      </c>
      <c r="C37" s="16" t="s">
        <v>17</v>
      </c>
      <c r="D37" s="16" t="s">
        <v>18</v>
      </c>
      <c r="E37" s="15" t="s">
        <v>19</v>
      </c>
      <c r="F37" s="16" t="s">
        <v>20</v>
      </c>
      <c r="G37" s="15" t="s">
        <v>21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</row>
    <row r="38" spans="1:255" s="107" customFormat="1" ht="12" customHeight="1" x14ac:dyDescent="0.25">
      <c r="A38" s="101"/>
      <c r="B38" s="102" t="s">
        <v>72</v>
      </c>
      <c r="C38" s="103" t="s">
        <v>27</v>
      </c>
      <c r="D38" s="119">
        <v>1</v>
      </c>
      <c r="E38" s="103" t="s">
        <v>75</v>
      </c>
      <c r="F38" s="104">
        <v>31500</v>
      </c>
      <c r="G38" s="105">
        <f t="shared" ref="G38:G43" si="2">+F38*D38</f>
        <v>31500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</row>
    <row r="39" spans="1:255" s="107" customFormat="1" ht="12" customHeight="1" x14ac:dyDescent="0.25">
      <c r="A39" s="101"/>
      <c r="B39" s="117" t="s">
        <v>137</v>
      </c>
      <c r="C39" s="118" t="s">
        <v>27</v>
      </c>
      <c r="D39" s="119">
        <v>1</v>
      </c>
      <c r="E39" s="118" t="s">
        <v>76</v>
      </c>
      <c r="F39" s="120">
        <v>94500</v>
      </c>
      <c r="G39" s="105">
        <f t="shared" si="2"/>
        <v>94500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</row>
    <row r="40" spans="1:255" s="107" customFormat="1" ht="12" customHeight="1" x14ac:dyDescent="0.25">
      <c r="A40" s="101"/>
      <c r="B40" s="117" t="s">
        <v>141</v>
      </c>
      <c r="C40" s="118" t="s">
        <v>27</v>
      </c>
      <c r="D40" s="119">
        <v>2</v>
      </c>
      <c r="E40" s="118" t="s">
        <v>28</v>
      </c>
      <c r="F40" s="120">
        <v>63000</v>
      </c>
      <c r="G40" s="105">
        <f t="shared" si="2"/>
        <v>126000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</row>
    <row r="41" spans="1:255" s="107" customFormat="1" ht="12" customHeight="1" x14ac:dyDescent="0.25">
      <c r="A41" s="101"/>
      <c r="B41" s="117" t="s">
        <v>73</v>
      </c>
      <c r="C41" s="118" t="s">
        <v>27</v>
      </c>
      <c r="D41" s="119">
        <v>0.5</v>
      </c>
      <c r="E41" s="118" t="s">
        <v>28</v>
      </c>
      <c r="F41" s="120">
        <v>94500</v>
      </c>
      <c r="G41" s="105">
        <f t="shared" si="2"/>
        <v>47250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</row>
    <row r="42" spans="1:255" s="107" customFormat="1" ht="12" customHeight="1" x14ac:dyDescent="0.25">
      <c r="A42" s="101"/>
      <c r="B42" s="117" t="s">
        <v>74</v>
      </c>
      <c r="C42" s="118" t="s">
        <v>27</v>
      </c>
      <c r="D42" s="119">
        <v>1</v>
      </c>
      <c r="E42" s="118" t="s">
        <v>29</v>
      </c>
      <c r="F42" s="120">
        <v>31500</v>
      </c>
      <c r="G42" s="105">
        <f t="shared" si="2"/>
        <v>31500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</row>
    <row r="43" spans="1:255" s="107" customFormat="1" ht="12" customHeight="1" x14ac:dyDescent="0.25">
      <c r="A43" s="101"/>
      <c r="B43" s="117" t="s">
        <v>83</v>
      </c>
      <c r="C43" s="118" t="s">
        <v>27</v>
      </c>
      <c r="D43" s="119">
        <v>6</v>
      </c>
      <c r="E43" s="118" t="s">
        <v>77</v>
      </c>
      <c r="F43" s="120">
        <v>157500</v>
      </c>
      <c r="G43" s="105">
        <f t="shared" si="2"/>
        <v>945000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</row>
    <row r="44" spans="1:255" customFormat="1" ht="11.25" customHeight="1" x14ac:dyDescent="0.25">
      <c r="A44" s="91"/>
      <c r="B44" s="133" t="s">
        <v>148</v>
      </c>
      <c r="C44" s="109"/>
      <c r="D44" s="109"/>
      <c r="E44" s="109"/>
      <c r="F44" s="110"/>
      <c r="G44" s="111">
        <f>SUM(G38:G43)</f>
        <v>1275750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  <c r="IU44" s="91"/>
    </row>
    <row r="45" spans="1:255" customFormat="1" ht="15.75" customHeight="1" x14ac:dyDescent="0.25">
      <c r="A45" s="99"/>
      <c r="B45" s="112"/>
      <c r="C45" s="113"/>
      <c r="D45" s="113"/>
      <c r="E45" s="113"/>
      <c r="F45" s="114"/>
      <c r="G45" s="114"/>
      <c r="H45" s="91"/>
      <c r="I45" s="91"/>
      <c r="J45" s="91"/>
      <c r="K45" s="115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  <c r="IU45" s="91"/>
    </row>
    <row r="46" spans="1:255" customFormat="1" ht="12" customHeight="1" x14ac:dyDescent="0.25">
      <c r="A46" s="99"/>
      <c r="B46" s="11" t="s">
        <v>30</v>
      </c>
      <c r="C46" s="12"/>
      <c r="D46" s="13"/>
      <c r="E46" s="13"/>
      <c r="F46" s="14"/>
      <c r="G46" s="10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</row>
    <row r="47" spans="1:255" customFormat="1" ht="24" customHeight="1" x14ac:dyDescent="0.25">
      <c r="A47" s="99"/>
      <c r="B47" s="15" t="s">
        <v>31</v>
      </c>
      <c r="C47" s="16" t="s">
        <v>32</v>
      </c>
      <c r="D47" s="16" t="s">
        <v>33</v>
      </c>
      <c r="E47" s="15" t="s">
        <v>19</v>
      </c>
      <c r="F47" s="16" t="s">
        <v>20</v>
      </c>
      <c r="G47" s="15" t="s">
        <v>21</v>
      </c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</row>
    <row r="48" spans="1:255" s="107" customFormat="1" ht="12" customHeight="1" x14ac:dyDescent="0.25">
      <c r="A48" s="101"/>
      <c r="B48" s="134" t="s">
        <v>78</v>
      </c>
      <c r="C48" s="118"/>
      <c r="D48" s="119"/>
      <c r="E48" s="118"/>
      <c r="F48" s="120"/>
      <c r="G48" s="105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  <c r="IT48" s="106"/>
      <c r="IU48" s="106"/>
    </row>
    <row r="49" spans="1:255" s="107" customFormat="1" ht="12" customHeight="1" x14ac:dyDescent="0.25">
      <c r="A49" s="101"/>
      <c r="B49" s="117" t="s">
        <v>129</v>
      </c>
      <c r="C49" s="118" t="s">
        <v>140</v>
      </c>
      <c r="D49" s="119">
        <v>4400</v>
      </c>
      <c r="E49" s="118" t="s">
        <v>29</v>
      </c>
      <c r="F49" s="120">
        <v>650</v>
      </c>
      <c r="G49" s="105">
        <f>(D49*F49)</f>
        <v>2860000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10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10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10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10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10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106"/>
      <c r="IQ49" s="106"/>
      <c r="IR49" s="106"/>
      <c r="IS49" s="106"/>
      <c r="IT49" s="106"/>
      <c r="IU49" s="106"/>
    </row>
    <row r="50" spans="1:255" s="107" customFormat="1" ht="12" customHeight="1" x14ac:dyDescent="0.25">
      <c r="A50" s="101"/>
      <c r="B50" s="134" t="s">
        <v>34</v>
      </c>
      <c r="C50" s="118"/>
      <c r="D50" s="119"/>
      <c r="E50" s="118"/>
      <c r="F50" s="120"/>
      <c r="G50" s="105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  <c r="IM50" s="106"/>
      <c r="IN50" s="106"/>
      <c r="IO50" s="106"/>
      <c r="IP50" s="106"/>
      <c r="IQ50" s="106"/>
      <c r="IR50" s="106"/>
      <c r="IS50" s="106"/>
      <c r="IT50" s="106"/>
      <c r="IU50" s="106"/>
    </row>
    <row r="51" spans="1:255" s="107" customFormat="1" ht="12" customHeight="1" x14ac:dyDescent="0.25">
      <c r="A51" s="101"/>
      <c r="B51" s="117" t="s">
        <v>130</v>
      </c>
      <c r="C51" s="118" t="s">
        <v>35</v>
      </c>
      <c r="D51" s="119">
        <v>250</v>
      </c>
      <c r="E51" s="118" t="s">
        <v>29</v>
      </c>
      <c r="F51" s="120">
        <v>2330</v>
      </c>
      <c r="G51" s="105">
        <f t="shared" ref="G51:G76" si="3">(D51*F51)</f>
        <v>582500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  <c r="IM51" s="106"/>
      <c r="IN51" s="106"/>
      <c r="IO51" s="106"/>
      <c r="IP51" s="106"/>
      <c r="IQ51" s="106"/>
      <c r="IR51" s="106"/>
      <c r="IS51" s="106"/>
      <c r="IT51" s="106"/>
      <c r="IU51" s="106"/>
    </row>
    <row r="52" spans="1:255" s="107" customFormat="1" ht="12" customHeight="1" x14ac:dyDescent="0.25">
      <c r="A52" s="101"/>
      <c r="B52" s="117" t="s">
        <v>131</v>
      </c>
      <c r="C52" s="118" t="s">
        <v>35</v>
      </c>
      <c r="D52" s="119">
        <v>200</v>
      </c>
      <c r="E52" s="118" t="s">
        <v>79</v>
      </c>
      <c r="F52" s="120">
        <v>1711.2</v>
      </c>
      <c r="G52" s="105">
        <f t="shared" si="3"/>
        <v>342240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</row>
    <row r="53" spans="1:255" s="107" customFormat="1" ht="12" customHeight="1" x14ac:dyDescent="0.25">
      <c r="A53" s="101"/>
      <c r="B53" s="117" t="s">
        <v>132</v>
      </c>
      <c r="C53" s="118" t="s">
        <v>35</v>
      </c>
      <c r="D53" s="119">
        <v>200</v>
      </c>
      <c r="E53" s="118" t="s">
        <v>80</v>
      </c>
      <c r="F53" s="120">
        <v>1566</v>
      </c>
      <c r="G53" s="105">
        <f t="shared" si="3"/>
        <v>313200</v>
      </c>
      <c r="H53" s="106" t="s">
        <v>110</v>
      </c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  <c r="IT53" s="106"/>
      <c r="IU53" s="106"/>
    </row>
    <row r="54" spans="1:255" s="107" customFormat="1" ht="12" customHeight="1" x14ac:dyDescent="0.25">
      <c r="A54" s="101"/>
      <c r="B54" s="117" t="s">
        <v>111</v>
      </c>
      <c r="C54" s="118" t="s">
        <v>112</v>
      </c>
      <c r="D54" s="119">
        <v>200</v>
      </c>
      <c r="E54" s="118" t="s">
        <v>76</v>
      </c>
      <c r="F54" s="120">
        <v>1932.4</v>
      </c>
      <c r="G54" s="105">
        <f t="shared" si="3"/>
        <v>386480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106"/>
      <c r="IS54" s="106"/>
      <c r="IT54" s="106"/>
      <c r="IU54" s="106"/>
    </row>
    <row r="55" spans="1:255" s="107" customFormat="1" ht="12" customHeight="1" x14ac:dyDescent="0.25">
      <c r="A55" s="101"/>
      <c r="B55" s="117" t="s">
        <v>127</v>
      </c>
      <c r="C55" s="118" t="s">
        <v>138</v>
      </c>
      <c r="D55" s="119">
        <v>5</v>
      </c>
      <c r="E55" s="118" t="s">
        <v>106</v>
      </c>
      <c r="F55" s="120">
        <v>12480</v>
      </c>
      <c r="G55" s="105">
        <f t="shared" si="3"/>
        <v>62400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106"/>
      <c r="IS55" s="106"/>
      <c r="IT55" s="106"/>
      <c r="IU55" s="106"/>
    </row>
    <row r="56" spans="1:255" s="107" customFormat="1" ht="12" customHeight="1" x14ac:dyDescent="0.25">
      <c r="A56" s="101"/>
      <c r="B56" s="117" t="s">
        <v>88</v>
      </c>
      <c r="C56" s="118" t="s">
        <v>138</v>
      </c>
      <c r="D56" s="119">
        <v>9</v>
      </c>
      <c r="E56" s="118" t="s">
        <v>106</v>
      </c>
      <c r="F56" s="120">
        <v>16900</v>
      </c>
      <c r="G56" s="105">
        <f t="shared" si="3"/>
        <v>152100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6"/>
      <c r="GF56" s="106"/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6"/>
      <c r="GZ56" s="106"/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6"/>
      <c r="IN56" s="106"/>
      <c r="IO56" s="106"/>
      <c r="IP56" s="106"/>
      <c r="IQ56" s="106"/>
      <c r="IR56" s="106"/>
      <c r="IS56" s="106"/>
      <c r="IT56" s="106"/>
      <c r="IU56" s="106"/>
    </row>
    <row r="57" spans="1:255" s="107" customFormat="1" ht="12" customHeight="1" x14ac:dyDescent="0.25">
      <c r="A57" s="101"/>
      <c r="B57" s="117" t="s">
        <v>133</v>
      </c>
      <c r="C57" s="118" t="s">
        <v>138</v>
      </c>
      <c r="D57" s="119">
        <v>5</v>
      </c>
      <c r="E57" s="118" t="s">
        <v>81</v>
      </c>
      <c r="F57" s="120">
        <v>11208</v>
      </c>
      <c r="G57" s="105">
        <f t="shared" si="3"/>
        <v>56040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</row>
    <row r="58" spans="1:255" s="107" customFormat="1" ht="12" customHeight="1" x14ac:dyDescent="0.25">
      <c r="A58" s="101"/>
      <c r="B58" s="134" t="s">
        <v>36</v>
      </c>
      <c r="C58" s="118"/>
      <c r="D58" s="119"/>
      <c r="E58" s="118"/>
      <c r="F58" s="120"/>
      <c r="G58" s="105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106"/>
      <c r="GZ58" s="106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  <c r="IM58" s="106"/>
      <c r="IN58" s="106"/>
      <c r="IO58" s="106"/>
      <c r="IP58" s="106"/>
      <c r="IQ58" s="106"/>
      <c r="IR58" s="106"/>
      <c r="IS58" s="106"/>
      <c r="IT58" s="106"/>
      <c r="IU58" s="106"/>
    </row>
    <row r="59" spans="1:255" s="107" customFormat="1" ht="12" customHeight="1" x14ac:dyDescent="0.25">
      <c r="A59" s="101"/>
      <c r="B59" s="117" t="s">
        <v>134</v>
      </c>
      <c r="C59" s="118" t="s">
        <v>138</v>
      </c>
      <c r="D59" s="119">
        <v>1</v>
      </c>
      <c r="E59" s="118" t="s">
        <v>86</v>
      </c>
      <c r="F59" s="120">
        <v>24800</v>
      </c>
      <c r="G59" s="105">
        <f t="shared" si="3"/>
        <v>24800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06"/>
      <c r="FT59" s="106"/>
      <c r="FU59" s="106"/>
      <c r="FV59" s="106"/>
      <c r="FW59" s="106"/>
      <c r="FX59" s="106"/>
      <c r="FY59" s="106"/>
      <c r="FZ59" s="106"/>
      <c r="GA59" s="106"/>
      <c r="GB59" s="106"/>
      <c r="GC59" s="106"/>
      <c r="GD59" s="106"/>
      <c r="GE59" s="106"/>
      <c r="GF59" s="106"/>
      <c r="GG59" s="106"/>
      <c r="GH59" s="106"/>
      <c r="GI59" s="106"/>
      <c r="GJ59" s="106"/>
      <c r="GK59" s="106"/>
      <c r="GL59" s="106"/>
      <c r="GM59" s="106"/>
      <c r="GN59" s="106"/>
      <c r="GO59" s="106"/>
      <c r="GP59" s="106"/>
      <c r="GQ59" s="106"/>
      <c r="GR59" s="106"/>
      <c r="GS59" s="106"/>
      <c r="GT59" s="106"/>
      <c r="GU59" s="106"/>
      <c r="GV59" s="106"/>
      <c r="GW59" s="106"/>
      <c r="GX59" s="106"/>
      <c r="GY59" s="106"/>
      <c r="GZ59" s="106"/>
      <c r="HA59" s="106"/>
      <c r="HB59" s="106"/>
      <c r="HC59" s="106"/>
      <c r="HD59" s="106"/>
      <c r="HE59" s="106"/>
      <c r="HF59" s="106"/>
      <c r="HG59" s="106"/>
      <c r="HH59" s="106"/>
      <c r="HI59" s="106"/>
      <c r="HJ59" s="106"/>
      <c r="HK59" s="106"/>
      <c r="HL59" s="106"/>
      <c r="HM59" s="106"/>
      <c r="HN59" s="106"/>
      <c r="HO59" s="106"/>
      <c r="HP59" s="106"/>
      <c r="HQ59" s="106"/>
      <c r="HR59" s="106"/>
      <c r="HS59" s="106"/>
      <c r="HT59" s="106"/>
      <c r="HU59" s="106"/>
      <c r="HV59" s="106"/>
      <c r="HW59" s="106"/>
      <c r="HX59" s="106"/>
      <c r="HY59" s="106"/>
      <c r="HZ59" s="106"/>
      <c r="IA59" s="106"/>
      <c r="IB59" s="106"/>
      <c r="IC59" s="106"/>
      <c r="ID59" s="106"/>
      <c r="IE59" s="106"/>
      <c r="IF59" s="106"/>
      <c r="IG59" s="106"/>
      <c r="IH59" s="106"/>
      <c r="II59" s="106"/>
      <c r="IJ59" s="106"/>
      <c r="IK59" s="106"/>
      <c r="IL59" s="106"/>
      <c r="IM59" s="106"/>
      <c r="IN59" s="106"/>
      <c r="IO59" s="106"/>
      <c r="IP59" s="106"/>
      <c r="IQ59" s="106"/>
      <c r="IR59" s="106"/>
      <c r="IS59" s="106"/>
      <c r="IT59" s="106"/>
      <c r="IU59" s="106"/>
    </row>
    <row r="60" spans="1:255" s="107" customFormat="1" ht="12" customHeight="1" x14ac:dyDescent="0.25">
      <c r="A60" s="101"/>
      <c r="B60" s="117" t="s">
        <v>84</v>
      </c>
      <c r="C60" s="118" t="s">
        <v>35</v>
      </c>
      <c r="D60" s="119">
        <v>0.5</v>
      </c>
      <c r="E60" s="118" t="s">
        <v>29</v>
      </c>
      <c r="F60" s="120">
        <v>19020</v>
      </c>
      <c r="G60" s="105">
        <f t="shared" si="3"/>
        <v>9510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</row>
    <row r="61" spans="1:255" s="107" customFormat="1" ht="12" customHeight="1" x14ac:dyDescent="0.25">
      <c r="A61" s="101"/>
      <c r="B61" s="117" t="s">
        <v>135</v>
      </c>
      <c r="C61" s="118" t="s">
        <v>35</v>
      </c>
      <c r="D61" s="119">
        <v>0.3</v>
      </c>
      <c r="E61" s="118" t="s">
        <v>106</v>
      </c>
      <c r="F61" s="120">
        <v>218600</v>
      </c>
      <c r="G61" s="105">
        <f t="shared" si="3"/>
        <v>65580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</row>
    <row r="62" spans="1:255" s="107" customFormat="1" ht="12" customHeight="1" x14ac:dyDescent="0.25">
      <c r="A62" s="101"/>
      <c r="B62" s="117" t="s">
        <v>107</v>
      </c>
      <c r="C62" s="118" t="s">
        <v>138</v>
      </c>
      <c r="D62" s="119">
        <v>1</v>
      </c>
      <c r="E62" s="118" t="s">
        <v>108</v>
      </c>
      <c r="F62" s="120">
        <v>18940</v>
      </c>
      <c r="G62" s="105">
        <f t="shared" si="3"/>
        <v>18940</v>
      </c>
      <c r="H62" s="106"/>
      <c r="I62" s="106"/>
      <c r="J62" s="106"/>
      <c r="K62" s="106" t="s">
        <v>110</v>
      </c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</row>
    <row r="63" spans="1:255" s="107" customFormat="1" ht="12" customHeight="1" x14ac:dyDescent="0.25">
      <c r="A63" s="101"/>
      <c r="B63" s="117" t="s">
        <v>109</v>
      </c>
      <c r="C63" s="118" t="s">
        <v>138</v>
      </c>
      <c r="D63" s="119">
        <v>1</v>
      </c>
      <c r="E63" s="118" t="s">
        <v>108</v>
      </c>
      <c r="F63" s="120">
        <v>47150</v>
      </c>
      <c r="G63" s="105">
        <f t="shared" si="3"/>
        <v>47150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</row>
    <row r="64" spans="1:255" s="107" customFormat="1" ht="12" customHeight="1" x14ac:dyDescent="0.25">
      <c r="A64" s="101"/>
      <c r="B64" s="134" t="s">
        <v>85</v>
      </c>
      <c r="C64" s="118"/>
      <c r="D64" s="119"/>
      <c r="E64" s="118"/>
      <c r="F64" s="120"/>
      <c r="G64" s="105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</row>
    <row r="65" spans="1:255" s="107" customFormat="1" ht="12" customHeight="1" x14ac:dyDescent="0.25">
      <c r="A65" s="101"/>
      <c r="B65" s="117" t="s">
        <v>136</v>
      </c>
      <c r="C65" s="118" t="s">
        <v>35</v>
      </c>
      <c r="D65" s="119">
        <v>2</v>
      </c>
      <c r="E65" s="118" t="s">
        <v>76</v>
      </c>
      <c r="F65" s="120">
        <v>46090</v>
      </c>
      <c r="G65" s="105">
        <f t="shared" si="3"/>
        <v>92180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06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  <c r="IM65" s="106"/>
      <c r="IN65" s="106"/>
      <c r="IO65" s="106"/>
      <c r="IP65" s="106"/>
      <c r="IQ65" s="106"/>
      <c r="IR65" s="106"/>
      <c r="IS65" s="106"/>
      <c r="IT65" s="106"/>
      <c r="IU65" s="106"/>
    </row>
    <row r="66" spans="1:255" s="107" customFormat="1" ht="12" customHeight="1" x14ac:dyDescent="0.25">
      <c r="A66" s="101"/>
      <c r="B66" s="117" t="s">
        <v>143</v>
      </c>
      <c r="C66" s="118" t="s">
        <v>138</v>
      </c>
      <c r="D66" s="119">
        <v>2</v>
      </c>
      <c r="E66" s="118" t="s">
        <v>86</v>
      </c>
      <c r="F66" s="120">
        <v>18860</v>
      </c>
      <c r="G66" s="105">
        <f t="shared" si="3"/>
        <v>37720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6"/>
      <c r="FU66" s="106"/>
      <c r="FV66" s="106"/>
      <c r="FW66" s="106"/>
      <c r="FX66" s="106"/>
      <c r="FY66" s="106"/>
      <c r="FZ66" s="106"/>
      <c r="GA66" s="106"/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6"/>
      <c r="GQ66" s="106"/>
      <c r="GR66" s="106"/>
      <c r="GS66" s="106"/>
      <c r="GT66" s="106"/>
      <c r="GU66" s="106"/>
      <c r="GV66" s="106"/>
      <c r="GW66" s="106"/>
      <c r="GX66" s="106"/>
      <c r="GY66" s="106"/>
      <c r="GZ66" s="106"/>
      <c r="HA66" s="106"/>
      <c r="HB66" s="106"/>
      <c r="HC66" s="106"/>
      <c r="HD66" s="106"/>
      <c r="HE66" s="106"/>
      <c r="HF66" s="106"/>
      <c r="HG66" s="106"/>
      <c r="HH66" s="106"/>
      <c r="HI66" s="106"/>
      <c r="HJ66" s="106"/>
      <c r="HK66" s="106"/>
      <c r="HL66" s="106"/>
      <c r="HM66" s="106"/>
      <c r="HN66" s="106"/>
      <c r="HO66" s="106"/>
      <c r="HP66" s="106"/>
      <c r="HQ66" s="106"/>
      <c r="HR66" s="106"/>
      <c r="HS66" s="106"/>
      <c r="HT66" s="106"/>
      <c r="HU66" s="106"/>
      <c r="HV66" s="106"/>
      <c r="HW66" s="106"/>
      <c r="HX66" s="106"/>
      <c r="HY66" s="106"/>
      <c r="HZ66" s="106"/>
      <c r="IA66" s="106"/>
      <c r="IB66" s="106"/>
      <c r="IC66" s="106"/>
      <c r="ID66" s="106"/>
      <c r="IE66" s="106"/>
      <c r="IF66" s="106"/>
      <c r="IG66" s="106"/>
      <c r="IH66" s="106"/>
      <c r="II66" s="106"/>
      <c r="IJ66" s="106"/>
      <c r="IK66" s="106"/>
      <c r="IL66" s="106"/>
      <c r="IM66" s="106"/>
      <c r="IN66" s="106"/>
      <c r="IO66" s="106"/>
      <c r="IP66" s="106"/>
      <c r="IQ66" s="106"/>
      <c r="IR66" s="106"/>
      <c r="IS66" s="106"/>
      <c r="IT66" s="106"/>
      <c r="IU66" s="106"/>
    </row>
    <row r="67" spans="1:255" s="107" customFormat="1" ht="12" customHeight="1" x14ac:dyDescent="0.25">
      <c r="A67" s="101"/>
      <c r="B67" s="117" t="s">
        <v>102</v>
      </c>
      <c r="C67" s="118" t="s">
        <v>35</v>
      </c>
      <c r="D67" s="119">
        <v>2</v>
      </c>
      <c r="E67" s="118" t="s">
        <v>103</v>
      </c>
      <c r="F67" s="120">
        <v>67910</v>
      </c>
      <c r="G67" s="105">
        <f t="shared" si="3"/>
        <v>135820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6"/>
      <c r="GG67" s="106"/>
      <c r="GH67" s="106"/>
      <c r="GI67" s="106"/>
      <c r="GJ67" s="106"/>
      <c r="GK67" s="106"/>
      <c r="GL67" s="106"/>
      <c r="GM67" s="106"/>
      <c r="GN67" s="106"/>
      <c r="GO67" s="106"/>
      <c r="GP67" s="106"/>
      <c r="GQ67" s="106"/>
      <c r="GR67" s="106"/>
      <c r="GS67" s="106"/>
      <c r="GT67" s="106"/>
      <c r="GU67" s="106"/>
      <c r="GV67" s="106"/>
      <c r="GW67" s="106"/>
      <c r="GX67" s="106"/>
      <c r="GY67" s="106"/>
      <c r="GZ67" s="106"/>
      <c r="HA67" s="106"/>
      <c r="HB67" s="106"/>
      <c r="HC67" s="106"/>
      <c r="HD67" s="106"/>
      <c r="HE67" s="106"/>
      <c r="HF67" s="106"/>
      <c r="HG67" s="106"/>
      <c r="HH67" s="106"/>
      <c r="HI67" s="106"/>
      <c r="HJ67" s="106"/>
      <c r="HK67" s="106"/>
      <c r="HL67" s="106"/>
      <c r="HM67" s="106"/>
      <c r="HN67" s="106"/>
      <c r="HO67" s="106"/>
      <c r="HP67" s="106"/>
      <c r="HQ67" s="106"/>
      <c r="HR67" s="106"/>
      <c r="HS67" s="106"/>
      <c r="HT67" s="106"/>
      <c r="HU67" s="106"/>
      <c r="HV67" s="106"/>
      <c r="HW67" s="106"/>
      <c r="HX67" s="106"/>
      <c r="HY67" s="106"/>
      <c r="HZ67" s="106"/>
      <c r="IA67" s="106"/>
      <c r="IB67" s="106"/>
      <c r="IC67" s="106"/>
      <c r="ID67" s="106"/>
      <c r="IE67" s="106"/>
      <c r="IF67" s="106"/>
      <c r="IG67" s="106"/>
      <c r="IH67" s="106"/>
      <c r="II67" s="106"/>
      <c r="IJ67" s="106"/>
      <c r="IK67" s="106"/>
      <c r="IL67" s="106"/>
      <c r="IM67" s="106"/>
      <c r="IN67" s="106"/>
      <c r="IO67" s="106"/>
      <c r="IP67" s="106"/>
      <c r="IQ67" s="106"/>
      <c r="IR67" s="106"/>
      <c r="IS67" s="106"/>
      <c r="IT67" s="106"/>
      <c r="IU67" s="106"/>
    </row>
    <row r="68" spans="1:255" s="107" customFormat="1" ht="12" customHeight="1" x14ac:dyDescent="0.25">
      <c r="A68" s="101"/>
      <c r="B68" s="117" t="s">
        <v>87</v>
      </c>
      <c r="C68" s="118" t="s">
        <v>138</v>
      </c>
      <c r="D68" s="119">
        <v>2</v>
      </c>
      <c r="E68" s="118" t="s">
        <v>89</v>
      </c>
      <c r="F68" s="120">
        <v>16240</v>
      </c>
      <c r="G68" s="105">
        <f t="shared" si="3"/>
        <v>32480</v>
      </c>
      <c r="H68" s="106"/>
      <c r="I68" s="106" t="s">
        <v>110</v>
      </c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6"/>
      <c r="FG68" s="106"/>
      <c r="FH68" s="106"/>
      <c r="FI68" s="106"/>
      <c r="FJ68" s="106"/>
      <c r="FK68" s="106"/>
      <c r="FL68" s="106"/>
      <c r="FM68" s="106"/>
      <c r="FN68" s="106"/>
      <c r="FO68" s="106"/>
      <c r="FP68" s="106"/>
      <c r="FQ68" s="106"/>
      <c r="FR68" s="106"/>
      <c r="FS68" s="106"/>
      <c r="FT68" s="106"/>
      <c r="FU68" s="106"/>
      <c r="FV68" s="106"/>
      <c r="FW68" s="106"/>
      <c r="FX68" s="106"/>
      <c r="FY68" s="106"/>
      <c r="FZ68" s="106"/>
      <c r="GA68" s="106"/>
      <c r="GB68" s="106"/>
      <c r="GC68" s="106"/>
      <c r="GD68" s="106"/>
      <c r="GE68" s="106"/>
      <c r="GF68" s="106"/>
      <c r="GG68" s="106"/>
      <c r="GH68" s="106"/>
      <c r="GI68" s="106"/>
      <c r="GJ68" s="106"/>
      <c r="GK68" s="106"/>
      <c r="GL68" s="106"/>
      <c r="GM68" s="106"/>
      <c r="GN68" s="106"/>
      <c r="GO68" s="106"/>
      <c r="GP68" s="106"/>
      <c r="GQ68" s="106"/>
      <c r="GR68" s="106"/>
      <c r="GS68" s="106"/>
      <c r="GT68" s="106"/>
      <c r="GU68" s="106"/>
      <c r="GV68" s="106"/>
      <c r="GW68" s="106"/>
      <c r="GX68" s="106"/>
      <c r="GY68" s="106"/>
      <c r="GZ68" s="106"/>
      <c r="HA68" s="106"/>
      <c r="HB68" s="106"/>
      <c r="HC68" s="106"/>
      <c r="HD68" s="106"/>
      <c r="HE68" s="106"/>
      <c r="HF68" s="106"/>
      <c r="HG68" s="106"/>
      <c r="HH68" s="106"/>
      <c r="HI68" s="106"/>
      <c r="HJ68" s="106"/>
      <c r="HK68" s="106"/>
      <c r="HL68" s="106"/>
      <c r="HM68" s="106"/>
      <c r="HN68" s="106"/>
      <c r="HO68" s="106"/>
      <c r="HP68" s="106"/>
      <c r="HQ68" s="106"/>
      <c r="HR68" s="106"/>
      <c r="HS68" s="106"/>
      <c r="HT68" s="106"/>
      <c r="HU68" s="106"/>
      <c r="HV68" s="106"/>
      <c r="HW68" s="106"/>
      <c r="HX68" s="106"/>
      <c r="HY68" s="106"/>
      <c r="HZ68" s="106"/>
      <c r="IA68" s="106"/>
      <c r="IB68" s="106"/>
      <c r="IC68" s="106"/>
      <c r="ID68" s="106"/>
      <c r="IE68" s="106"/>
      <c r="IF68" s="106"/>
      <c r="IG68" s="106"/>
      <c r="IH68" s="106"/>
      <c r="II68" s="106"/>
      <c r="IJ68" s="106"/>
      <c r="IK68" s="106"/>
      <c r="IL68" s="106"/>
      <c r="IM68" s="106"/>
      <c r="IN68" s="106"/>
      <c r="IO68" s="106"/>
      <c r="IP68" s="106"/>
      <c r="IQ68" s="106"/>
      <c r="IR68" s="106"/>
      <c r="IS68" s="106"/>
      <c r="IT68" s="106"/>
      <c r="IU68" s="106"/>
    </row>
    <row r="69" spans="1:255" s="107" customFormat="1" ht="12" customHeight="1" x14ac:dyDescent="0.25">
      <c r="A69" s="101"/>
      <c r="B69" s="117" t="s">
        <v>104</v>
      </c>
      <c r="C69" s="118" t="s">
        <v>138</v>
      </c>
      <c r="D69" s="119">
        <v>1</v>
      </c>
      <c r="E69" s="118" t="s">
        <v>105</v>
      </c>
      <c r="F69" s="120">
        <v>111340</v>
      </c>
      <c r="G69" s="105">
        <f t="shared" si="3"/>
        <v>111340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  <c r="FW69" s="106"/>
      <c r="FX69" s="106"/>
      <c r="FY69" s="106"/>
      <c r="FZ69" s="106"/>
      <c r="GA69" s="106"/>
      <c r="GB69" s="106"/>
      <c r="GC69" s="106"/>
      <c r="GD69" s="106"/>
      <c r="GE69" s="106"/>
      <c r="GF69" s="106"/>
      <c r="GG69" s="106"/>
      <c r="GH69" s="106"/>
      <c r="GI69" s="106"/>
      <c r="GJ69" s="106"/>
      <c r="GK69" s="106"/>
      <c r="GL69" s="106"/>
      <c r="GM69" s="106"/>
      <c r="GN69" s="106"/>
      <c r="GO69" s="106"/>
      <c r="GP69" s="106"/>
      <c r="GQ69" s="106"/>
      <c r="GR69" s="106"/>
      <c r="GS69" s="106"/>
      <c r="GT69" s="106"/>
      <c r="GU69" s="106"/>
      <c r="GV69" s="106"/>
      <c r="GW69" s="106"/>
      <c r="GX69" s="106"/>
      <c r="GY69" s="106"/>
      <c r="GZ69" s="106"/>
      <c r="HA69" s="106"/>
      <c r="HB69" s="106"/>
      <c r="HC69" s="106"/>
      <c r="HD69" s="106"/>
      <c r="HE69" s="106"/>
      <c r="HF69" s="106"/>
      <c r="HG69" s="106"/>
      <c r="HH69" s="106"/>
      <c r="HI69" s="106"/>
      <c r="HJ69" s="106"/>
      <c r="HK69" s="106"/>
      <c r="HL69" s="106"/>
      <c r="HM69" s="106"/>
      <c r="HN69" s="106"/>
      <c r="HO69" s="106"/>
      <c r="HP69" s="106"/>
      <c r="HQ69" s="106"/>
      <c r="HR69" s="106"/>
      <c r="HS69" s="106"/>
      <c r="HT69" s="106"/>
      <c r="HU69" s="106"/>
      <c r="HV69" s="106"/>
      <c r="HW69" s="106"/>
      <c r="HX69" s="106"/>
      <c r="HY69" s="106"/>
      <c r="HZ69" s="106"/>
      <c r="IA69" s="106"/>
      <c r="IB69" s="106"/>
      <c r="IC69" s="106"/>
      <c r="ID69" s="106"/>
      <c r="IE69" s="106"/>
      <c r="IF69" s="106"/>
      <c r="IG69" s="106"/>
      <c r="IH69" s="106"/>
      <c r="II69" s="106"/>
      <c r="IJ69" s="106"/>
      <c r="IK69" s="106"/>
      <c r="IL69" s="106"/>
      <c r="IM69" s="106"/>
      <c r="IN69" s="106"/>
      <c r="IO69" s="106"/>
      <c r="IP69" s="106"/>
      <c r="IQ69" s="106"/>
      <c r="IR69" s="106"/>
      <c r="IS69" s="106"/>
      <c r="IT69" s="106"/>
      <c r="IU69" s="106"/>
    </row>
    <row r="70" spans="1:255" s="107" customFormat="1" ht="12" customHeight="1" x14ac:dyDescent="0.25">
      <c r="A70" s="101"/>
      <c r="B70" s="134" t="s">
        <v>90</v>
      </c>
      <c r="C70" s="118"/>
      <c r="D70" s="119"/>
      <c r="E70" s="118"/>
      <c r="F70" s="120">
        <v>0</v>
      </c>
      <c r="G70" s="105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  <c r="FW70" s="106"/>
      <c r="FX70" s="106"/>
      <c r="FY70" s="106"/>
      <c r="FZ70" s="106"/>
      <c r="GA70" s="106"/>
      <c r="GB70" s="106"/>
      <c r="GC70" s="106"/>
      <c r="GD70" s="106"/>
      <c r="GE70" s="106"/>
      <c r="GF70" s="106"/>
      <c r="GG70" s="106"/>
      <c r="GH70" s="106"/>
      <c r="GI70" s="106"/>
      <c r="GJ70" s="106"/>
      <c r="GK70" s="106"/>
      <c r="GL70" s="106"/>
      <c r="GM70" s="106"/>
      <c r="GN70" s="106"/>
      <c r="GO70" s="106"/>
      <c r="GP70" s="106"/>
      <c r="GQ70" s="106"/>
      <c r="GR70" s="106"/>
      <c r="GS70" s="106"/>
      <c r="GT70" s="106"/>
      <c r="GU70" s="106"/>
      <c r="GV70" s="106"/>
      <c r="GW70" s="106"/>
      <c r="GX70" s="106"/>
      <c r="GY70" s="106"/>
      <c r="GZ70" s="106"/>
      <c r="HA70" s="106"/>
      <c r="HB70" s="106"/>
      <c r="HC70" s="106"/>
      <c r="HD70" s="106"/>
      <c r="HE70" s="106"/>
      <c r="HF70" s="106"/>
      <c r="HG70" s="106"/>
      <c r="HH70" s="106"/>
      <c r="HI70" s="106"/>
      <c r="HJ70" s="106"/>
      <c r="HK70" s="106"/>
      <c r="HL70" s="106"/>
      <c r="HM70" s="106"/>
      <c r="HN70" s="106"/>
      <c r="HO70" s="106"/>
      <c r="HP70" s="106"/>
      <c r="HQ70" s="106"/>
      <c r="HR70" s="106"/>
      <c r="HS70" s="106"/>
      <c r="HT70" s="106"/>
      <c r="HU70" s="106"/>
      <c r="HV70" s="106"/>
      <c r="HW70" s="106"/>
      <c r="HX70" s="106"/>
      <c r="HY70" s="106"/>
      <c r="HZ70" s="106"/>
      <c r="IA70" s="106"/>
      <c r="IB70" s="106"/>
      <c r="IC70" s="106"/>
      <c r="ID70" s="106"/>
      <c r="IE70" s="106"/>
      <c r="IF70" s="106"/>
      <c r="IG70" s="106"/>
      <c r="IH70" s="106"/>
      <c r="II70" s="106"/>
      <c r="IJ70" s="106"/>
      <c r="IK70" s="106"/>
      <c r="IL70" s="106"/>
      <c r="IM70" s="106"/>
      <c r="IN70" s="106"/>
      <c r="IO70" s="106"/>
      <c r="IP70" s="106"/>
      <c r="IQ70" s="106"/>
      <c r="IR70" s="106"/>
      <c r="IS70" s="106"/>
      <c r="IT70" s="106"/>
      <c r="IU70" s="106"/>
    </row>
    <row r="71" spans="1:255" s="107" customFormat="1" ht="12" customHeight="1" x14ac:dyDescent="0.25">
      <c r="A71" s="101"/>
      <c r="B71" s="117" t="s">
        <v>91</v>
      </c>
      <c r="C71" s="118" t="s">
        <v>97</v>
      </c>
      <c r="D71" s="119">
        <v>3.3</v>
      </c>
      <c r="E71" s="118" t="s">
        <v>98</v>
      </c>
      <c r="F71" s="120">
        <v>112400</v>
      </c>
      <c r="G71" s="105">
        <f t="shared" si="3"/>
        <v>370920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06"/>
      <c r="FX71" s="106"/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106"/>
      <c r="GZ71" s="106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06"/>
      <c r="HU71" s="106"/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106"/>
      <c r="IS71" s="106"/>
      <c r="IT71" s="106"/>
      <c r="IU71" s="106"/>
    </row>
    <row r="72" spans="1:255" s="107" customFormat="1" ht="12" customHeight="1" x14ac:dyDescent="0.25">
      <c r="A72" s="101"/>
      <c r="B72" s="117" t="s">
        <v>92</v>
      </c>
      <c r="C72" s="118" t="s">
        <v>99</v>
      </c>
      <c r="D72" s="119">
        <v>2</v>
      </c>
      <c r="E72" s="118" t="s">
        <v>98</v>
      </c>
      <c r="F72" s="120">
        <v>243360</v>
      </c>
      <c r="G72" s="105">
        <f t="shared" si="3"/>
        <v>486720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106"/>
      <c r="FC72" s="106"/>
      <c r="FD72" s="106"/>
      <c r="FE72" s="106"/>
      <c r="FF72" s="106"/>
      <c r="FG72" s="106"/>
      <c r="FH72" s="106"/>
      <c r="FI72" s="106"/>
      <c r="FJ72" s="106"/>
      <c r="FK72" s="106"/>
      <c r="FL72" s="106"/>
      <c r="FM72" s="106"/>
      <c r="FN72" s="106"/>
      <c r="FO72" s="106"/>
      <c r="FP72" s="106"/>
      <c r="FQ72" s="106"/>
      <c r="FR72" s="106"/>
      <c r="FS72" s="106"/>
      <c r="FT72" s="106"/>
      <c r="FU72" s="106"/>
      <c r="FV72" s="106"/>
      <c r="FW72" s="106"/>
      <c r="FX72" s="106"/>
      <c r="FY72" s="106"/>
      <c r="FZ72" s="106"/>
      <c r="GA72" s="106"/>
      <c r="GB72" s="106"/>
      <c r="GC72" s="106"/>
      <c r="GD72" s="106"/>
      <c r="GE72" s="106"/>
      <c r="GF72" s="106"/>
      <c r="GG72" s="106"/>
      <c r="GH72" s="106"/>
      <c r="GI72" s="106"/>
      <c r="GJ72" s="106"/>
      <c r="GK72" s="106"/>
      <c r="GL72" s="106"/>
      <c r="GM72" s="106"/>
      <c r="GN72" s="106"/>
      <c r="GO72" s="106"/>
      <c r="GP72" s="106"/>
      <c r="GQ72" s="106"/>
      <c r="GR72" s="106"/>
      <c r="GS72" s="106"/>
      <c r="GT72" s="106"/>
      <c r="GU72" s="106"/>
      <c r="GV72" s="106"/>
      <c r="GW72" s="106"/>
      <c r="GX72" s="106"/>
      <c r="GY72" s="106"/>
      <c r="GZ72" s="106"/>
      <c r="HA72" s="106"/>
      <c r="HB72" s="106"/>
      <c r="HC72" s="106"/>
      <c r="HD72" s="106"/>
      <c r="HE72" s="106"/>
      <c r="HF72" s="106"/>
      <c r="HG72" s="106"/>
      <c r="HH72" s="106"/>
      <c r="HI72" s="106"/>
      <c r="HJ72" s="106"/>
      <c r="HK72" s="106"/>
      <c r="HL72" s="106"/>
      <c r="HM72" s="106"/>
      <c r="HN72" s="106"/>
      <c r="HO72" s="106"/>
      <c r="HP72" s="106"/>
      <c r="HQ72" s="106"/>
      <c r="HR72" s="106"/>
      <c r="HS72" s="106"/>
      <c r="HT72" s="106"/>
      <c r="HU72" s="106"/>
      <c r="HV72" s="106"/>
      <c r="HW72" s="106"/>
      <c r="HX72" s="106"/>
      <c r="HY72" s="106"/>
      <c r="HZ72" s="106"/>
      <c r="IA72" s="106"/>
      <c r="IB72" s="106"/>
      <c r="IC72" s="106"/>
      <c r="ID72" s="106"/>
      <c r="IE72" s="106"/>
      <c r="IF72" s="106"/>
      <c r="IG72" s="106"/>
      <c r="IH72" s="106"/>
      <c r="II72" s="106"/>
      <c r="IJ72" s="106"/>
      <c r="IK72" s="106"/>
      <c r="IL72" s="106"/>
      <c r="IM72" s="106"/>
      <c r="IN72" s="106"/>
      <c r="IO72" s="106"/>
      <c r="IP72" s="106"/>
      <c r="IQ72" s="106"/>
      <c r="IR72" s="106"/>
      <c r="IS72" s="106"/>
      <c r="IT72" s="106"/>
      <c r="IU72" s="106"/>
    </row>
    <row r="73" spans="1:255" s="107" customFormat="1" ht="12" customHeight="1" x14ac:dyDescent="0.25">
      <c r="A73" s="101"/>
      <c r="B73" s="117" t="s">
        <v>93</v>
      </c>
      <c r="C73" s="118" t="s">
        <v>140</v>
      </c>
      <c r="D73" s="119">
        <v>66</v>
      </c>
      <c r="E73" s="118" t="s">
        <v>98</v>
      </c>
      <c r="F73" s="120">
        <v>700</v>
      </c>
      <c r="G73" s="105">
        <f t="shared" si="3"/>
        <v>46200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06"/>
      <c r="FI73" s="106"/>
      <c r="FJ73" s="106"/>
      <c r="FK73" s="106"/>
      <c r="FL73" s="106"/>
      <c r="FM73" s="106"/>
      <c r="FN73" s="106"/>
      <c r="FO73" s="106"/>
      <c r="FP73" s="106"/>
      <c r="FQ73" s="106"/>
      <c r="FR73" s="106"/>
      <c r="FS73" s="106"/>
      <c r="FT73" s="106"/>
      <c r="FU73" s="106"/>
      <c r="FV73" s="106"/>
      <c r="FW73" s="106"/>
      <c r="FX73" s="106"/>
      <c r="FY73" s="106"/>
      <c r="FZ73" s="106"/>
      <c r="GA73" s="106"/>
      <c r="GB73" s="106"/>
      <c r="GC73" s="106"/>
      <c r="GD73" s="106"/>
      <c r="GE73" s="106"/>
      <c r="GF73" s="106"/>
      <c r="GG73" s="106"/>
      <c r="GH73" s="106"/>
      <c r="GI73" s="106"/>
      <c r="GJ73" s="106"/>
      <c r="GK73" s="106"/>
      <c r="GL73" s="106"/>
      <c r="GM73" s="106"/>
      <c r="GN73" s="106"/>
      <c r="GO73" s="106"/>
      <c r="GP73" s="106"/>
      <c r="GQ73" s="106"/>
      <c r="GR73" s="106"/>
      <c r="GS73" s="106"/>
      <c r="GT73" s="106"/>
      <c r="GU73" s="106"/>
      <c r="GV73" s="106"/>
      <c r="GW73" s="106"/>
      <c r="GX73" s="106"/>
      <c r="GY73" s="106"/>
      <c r="GZ73" s="106"/>
      <c r="HA73" s="106"/>
      <c r="HB73" s="106"/>
      <c r="HC73" s="106"/>
      <c r="HD73" s="106"/>
      <c r="HE73" s="106"/>
      <c r="HF73" s="106"/>
      <c r="HG73" s="106"/>
      <c r="HH73" s="106"/>
      <c r="HI73" s="106"/>
      <c r="HJ73" s="106"/>
      <c r="HK73" s="106"/>
      <c r="HL73" s="106"/>
      <c r="HM73" s="106"/>
      <c r="HN73" s="106"/>
      <c r="HO73" s="106"/>
      <c r="HP73" s="106"/>
      <c r="HQ73" s="106"/>
      <c r="HR73" s="106"/>
      <c r="HS73" s="106"/>
      <c r="HT73" s="106"/>
      <c r="HU73" s="106"/>
      <c r="HV73" s="106"/>
      <c r="HW73" s="106"/>
      <c r="HX73" s="106"/>
      <c r="HY73" s="106"/>
      <c r="HZ73" s="106"/>
      <c r="IA73" s="106"/>
      <c r="IB73" s="106"/>
      <c r="IC73" s="106"/>
      <c r="ID73" s="106"/>
      <c r="IE73" s="106"/>
      <c r="IF73" s="106"/>
      <c r="IG73" s="106"/>
      <c r="IH73" s="106"/>
      <c r="II73" s="106"/>
      <c r="IJ73" s="106"/>
      <c r="IK73" s="106"/>
      <c r="IL73" s="106"/>
      <c r="IM73" s="106"/>
      <c r="IN73" s="106"/>
      <c r="IO73" s="106"/>
      <c r="IP73" s="106"/>
      <c r="IQ73" s="106"/>
      <c r="IR73" s="106"/>
      <c r="IS73" s="106"/>
      <c r="IT73" s="106"/>
      <c r="IU73" s="106"/>
    </row>
    <row r="74" spans="1:255" s="107" customFormat="1" ht="12" customHeight="1" x14ac:dyDescent="0.25">
      <c r="A74" s="101"/>
      <c r="B74" s="117" t="s">
        <v>94</v>
      </c>
      <c r="C74" s="118" t="s">
        <v>139</v>
      </c>
      <c r="D74" s="119">
        <v>6600</v>
      </c>
      <c r="E74" s="118" t="s">
        <v>98</v>
      </c>
      <c r="F74" s="120">
        <v>55.20384615384615</v>
      </c>
      <c r="G74" s="105">
        <f t="shared" si="3"/>
        <v>364345.38461538457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  <c r="FW74" s="106"/>
      <c r="FX74" s="106"/>
      <c r="FY74" s="106"/>
      <c r="FZ74" s="106"/>
      <c r="GA74" s="106"/>
      <c r="GB74" s="106"/>
      <c r="GC74" s="106"/>
      <c r="GD74" s="106"/>
      <c r="GE74" s="106"/>
      <c r="GF74" s="106"/>
      <c r="GG74" s="106"/>
      <c r="GH74" s="106"/>
      <c r="GI74" s="106"/>
      <c r="GJ74" s="106"/>
      <c r="GK74" s="106"/>
      <c r="GL74" s="106"/>
      <c r="GM74" s="106"/>
      <c r="GN74" s="106"/>
      <c r="GO74" s="106"/>
      <c r="GP74" s="106"/>
      <c r="GQ74" s="106"/>
      <c r="GR74" s="106"/>
      <c r="GS74" s="106"/>
      <c r="GT74" s="106"/>
      <c r="GU74" s="106"/>
      <c r="GV74" s="106"/>
      <c r="GW74" s="106"/>
      <c r="GX74" s="106"/>
      <c r="GY74" s="106"/>
      <c r="GZ74" s="106"/>
      <c r="HA74" s="106"/>
      <c r="HB74" s="106"/>
      <c r="HC74" s="106"/>
      <c r="HD74" s="106"/>
      <c r="HE74" s="106"/>
      <c r="HF74" s="106"/>
      <c r="HG74" s="106"/>
      <c r="HH74" s="106"/>
      <c r="HI74" s="106"/>
      <c r="HJ74" s="106"/>
      <c r="HK74" s="106"/>
      <c r="HL74" s="106"/>
      <c r="HM74" s="106"/>
      <c r="HN74" s="106"/>
      <c r="HO74" s="106"/>
      <c r="HP74" s="106"/>
      <c r="HQ74" s="106"/>
      <c r="HR74" s="106"/>
      <c r="HS74" s="106"/>
      <c r="HT74" s="106"/>
      <c r="HU74" s="106"/>
      <c r="HV74" s="106"/>
      <c r="HW74" s="106"/>
      <c r="HX74" s="106"/>
      <c r="HY74" s="106"/>
      <c r="HZ74" s="106"/>
      <c r="IA74" s="106"/>
      <c r="IB74" s="106"/>
      <c r="IC74" s="106"/>
      <c r="ID74" s="106"/>
      <c r="IE74" s="106"/>
      <c r="IF74" s="106"/>
      <c r="IG74" s="106"/>
      <c r="IH74" s="106"/>
      <c r="II74" s="106"/>
      <c r="IJ74" s="106"/>
      <c r="IK74" s="106"/>
      <c r="IL74" s="106"/>
      <c r="IM74" s="106"/>
      <c r="IN74" s="106"/>
      <c r="IO74" s="106"/>
      <c r="IP74" s="106"/>
      <c r="IQ74" s="106"/>
      <c r="IR74" s="106"/>
      <c r="IS74" s="106"/>
      <c r="IT74" s="106"/>
      <c r="IU74" s="106"/>
    </row>
    <row r="75" spans="1:255" s="107" customFormat="1" ht="12" customHeight="1" x14ac:dyDescent="0.25">
      <c r="A75" s="101"/>
      <c r="B75" s="117" t="s">
        <v>95</v>
      </c>
      <c r="C75" s="118" t="s">
        <v>140</v>
      </c>
      <c r="D75" s="119">
        <v>1</v>
      </c>
      <c r="E75" s="118" t="s">
        <v>98</v>
      </c>
      <c r="F75" s="120">
        <v>8000</v>
      </c>
      <c r="G75" s="105">
        <f t="shared" si="3"/>
        <v>8000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S75" s="106"/>
      <c r="FT75" s="106"/>
      <c r="FU75" s="106"/>
      <c r="FV75" s="106"/>
      <c r="FW75" s="106"/>
      <c r="FX75" s="106"/>
      <c r="FY75" s="106"/>
      <c r="FZ75" s="106"/>
      <c r="GA75" s="106"/>
      <c r="GB75" s="106"/>
      <c r="GC75" s="106"/>
      <c r="GD75" s="106"/>
      <c r="GE75" s="106"/>
      <c r="GF75" s="106"/>
      <c r="GG75" s="106"/>
      <c r="GH75" s="106"/>
      <c r="GI75" s="106"/>
      <c r="GJ75" s="106"/>
      <c r="GK75" s="106"/>
      <c r="GL75" s="106"/>
      <c r="GM75" s="106"/>
      <c r="GN75" s="106"/>
      <c r="GO75" s="106"/>
      <c r="GP75" s="106"/>
      <c r="GQ75" s="106"/>
      <c r="GR75" s="106"/>
      <c r="GS75" s="106"/>
      <c r="GT75" s="106"/>
      <c r="GU75" s="106"/>
      <c r="GV75" s="106"/>
      <c r="GW75" s="106"/>
      <c r="GX75" s="106"/>
      <c r="GY75" s="106"/>
      <c r="GZ75" s="106"/>
      <c r="HA75" s="106"/>
      <c r="HB75" s="106"/>
      <c r="HC75" s="106"/>
      <c r="HD75" s="106"/>
      <c r="HE75" s="106"/>
      <c r="HF75" s="106"/>
      <c r="HG75" s="106"/>
      <c r="HH75" s="106"/>
      <c r="HI75" s="106"/>
      <c r="HJ75" s="106"/>
      <c r="HK75" s="106"/>
      <c r="HL75" s="106"/>
      <c r="HM75" s="106"/>
      <c r="HN75" s="106"/>
      <c r="HO75" s="106"/>
      <c r="HP75" s="106"/>
      <c r="HQ75" s="106"/>
      <c r="HR75" s="106"/>
      <c r="HS75" s="106"/>
      <c r="HT75" s="106"/>
      <c r="HU75" s="106"/>
      <c r="HV75" s="106"/>
      <c r="HW75" s="106"/>
      <c r="HX75" s="106"/>
      <c r="HY75" s="106"/>
      <c r="HZ75" s="106"/>
      <c r="IA75" s="106"/>
      <c r="IB75" s="106"/>
      <c r="IC75" s="106"/>
      <c r="ID75" s="106"/>
      <c r="IE75" s="106"/>
      <c r="IF75" s="106"/>
      <c r="IG75" s="106"/>
      <c r="IH75" s="106"/>
      <c r="II75" s="106"/>
      <c r="IJ75" s="106"/>
      <c r="IK75" s="106"/>
      <c r="IL75" s="106"/>
      <c r="IM75" s="106"/>
      <c r="IN75" s="106"/>
      <c r="IO75" s="106"/>
      <c r="IP75" s="106"/>
      <c r="IQ75" s="106"/>
      <c r="IR75" s="106"/>
      <c r="IS75" s="106"/>
      <c r="IT75" s="106"/>
      <c r="IU75" s="106"/>
    </row>
    <row r="76" spans="1:255" s="107" customFormat="1" ht="12" customHeight="1" x14ac:dyDescent="0.25">
      <c r="A76" s="101"/>
      <c r="B76" s="117" t="s">
        <v>96</v>
      </c>
      <c r="C76" s="118" t="s">
        <v>140</v>
      </c>
      <c r="D76" s="119">
        <v>1</v>
      </c>
      <c r="E76" s="118" t="s">
        <v>98</v>
      </c>
      <c r="F76" s="120">
        <v>40990</v>
      </c>
      <c r="G76" s="105">
        <f t="shared" si="3"/>
        <v>40990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  <c r="FW76" s="106"/>
      <c r="FX76" s="106"/>
      <c r="FY76" s="106"/>
      <c r="FZ76" s="106"/>
      <c r="GA76" s="106"/>
      <c r="GB76" s="106"/>
      <c r="GC76" s="106"/>
      <c r="GD76" s="106"/>
      <c r="GE76" s="106"/>
      <c r="GF76" s="106"/>
      <c r="GG76" s="106"/>
      <c r="GH76" s="106"/>
      <c r="GI76" s="106"/>
      <c r="GJ76" s="106"/>
      <c r="GK76" s="106"/>
      <c r="GL76" s="106"/>
      <c r="GM76" s="106"/>
      <c r="GN76" s="106"/>
      <c r="GO76" s="106"/>
      <c r="GP76" s="106"/>
      <c r="GQ76" s="106"/>
      <c r="GR76" s="106"/>
      <c r="GS76" s="106"/>
      <c r="GT76" s="106"/>
      <c r="GU76" s="106"/>
      <c r="GV76" s="106"/>
      <c r="GW76" s="106"/>
      <c r="GX76" s="106"/>
      <c r="GY76" s="106"/>
      <c r="GZ76" s="106"/>
      <c r="HA76" s="106"/>
      <c r="HB76" s="106"/>
      <c r="HC76" s="106"/>
      <c r="HD76" s="106"/>
      <c r="HE76" s="106"/>
      <c r="HF76" s="106"/>
      <c r="HG76" s="106"/>
      <c r="HH76" s="106"/>
      <c r="HI76" s="106"/>
      <c r="HJ76" s="106"/>
      <c r="HK76" s="106"/>
      <c r="HL76" s="106"/>
      <c r="HM76" s="106"/>
      <c r="HN76" s="106"/>
      <c r="HO76" s="106"/>
      <c r="HP76" s="106"/>
      <c r="HQ76" s="106"/>
      <c r="HR76" s="106"/>
      <c r="HS76" s="106"/>
      <c r="HT76" s="106"/>
      <c r="HU76" s="106"/>
      <c r="HV76" s="106"/>
      <c r="HW76" s="106"/>
      <c r="HX76" s="106"/>
      <c r="HY76" s="106"/>
      <c r="HZ76" s="106"/>
      <c r="IA76" s="106"/>
      <c r="IB76" s="106"/>
      <c r="IC76" s="106"/>
      <c r="ID76" s="106"/>
      <c r="IE76" s="106"/>
      <c r="IF76" s="106"/>
      <c r="IG76" s="106"/>
      <c r="IH76" s="106"/>
      <c r="II76" s="106"/>
      <c r="IJ76" s="106"/>
      <c r="IK76" s="106"/>
      <c r="IL76" s="106"/>
      <c r="IM76" s="106"/>
      <c r="IN76" s="106"/>
      <c r="IO76" s="106"/>
      <c r="IP76" s="106"/>
      <c r="IQ76" s="106"/>
      <c r="IR76" s="106"/>
      <c r="IS76" s="106"/>
      <c r="IT76" s="106"/>
      <c r="IU76" s="106"/>
    </row>
    <row r="77" spans="1:255" customFormat="1" ht="11.25" customHeight="1" x14ac:dyDescent="0.25">
      <c r="A77" s="91"/>
      <c r="B77" s="108" t="s">
        <v>37</v>
      </c>
      <c r="C77" s="109"/>
      <c r="D77" s="109"/>
      <c r="E77" s="109"/>
      <c r="F77" s="110"/>
      <c r="G77" s="111">
        <f>SUM(G48:G76)</f>
        <v>6647655.384615385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1"/>
      <c r="HT77" s="91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  <c r="IU77" s="91"/>
    </row>
    <row r="78" spans="1:255" customFormat="1" ht="11.25" customHeight="1" x14ac:dyDescent="0.25">
      <c r="A78" s="91"/>
      <c r="B78" s="112"/>
      <c r="C78" s="113"/>
      <c r="D78" s="113"/>
      <c r="E78" s="116"/>
      <c r="F78" s="114"/>
      <c r="G78" s="114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</row>
    <row r="79" spans="1:255" customFormat="1" ht="12" customHeight="1" x14ac:dyDescent="0.25">
      <c r="A79" s="99"/>
      <c r="B79" s="11" t="s">
        <v>38</v>
      </c>
      <c r="C79" s="12"/>
      <c r="D79" s="13"/>
      <c r="E79" s="13"/>
      <c r="F79" s="14"/>
      <c r="G79" s="100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1"/>
      <c r="GY79" s="91"/>
      <c r="GZ79" s="91"/>
      <c r="HA79" s="91"/>
      <c r="HB79" s="91"/>
      <c r="HC79" s="91"/>
      <c r="HD79" s="91"/>
      <c r="HE79" s="91"/>
      <c r="HF79" s="91"/>
      <c r="HG79" s="91"/>
      <c r="HH79" s="91"/>
      <c r="HI79" s="91"/>
      <c r="HJ79" s="91"/>
      <c r="HK79" s="91"/>
      <c r="HL79" s="91"/>
      <c r="HM79" s="91"/>
      <c r="HN79" s="91"/>
      <c r="HO79" s="91"/>
      <c r="HP79" s="91"/>
      <c r="HQ79" s="91"/>
      <c r="HR79" s="91"/>
      <c r="HS79" s="91"/>
      <c r="HT79" s="91"/>
      <c r="HU79" s="91"/>
      <c r="HV79" s="91"/>
      <c r="HW79" s="91"/>
      <c r="HX79" s="91"/>
      <c r="HY79" s="91"/>
      <c r="HZ79" s="91"/>
      <c r="IA79" s="91"/>
      <c r="IB79" s="91"/>
      <c r="IC79" s="91"/>
      <c r="ID79" s="91"/>
      <c r="IE79" s="91"/>
      <c r="IF79" s="91"/>
      <c r="IG79" s="91"/>
      <c r="IH79" s="91"/>
      <c r="II79" s="91"/>
      <c r="IJ79" s="91"/>
      <c r="IK79" s="91"/>
      <c r="IL79" s="91"/>
      <c r="IM79" s="91"/>
      <c r="IN79" s="91"/>
      <c r="IO79" s="91"/>
      <c r="IP79" s="91"/>
      <c r="IQ79" s="91"/>
      <c r="IR79" s="91"/>
      <c r="IS79" s="91"/>
      <c r="IT79" s="91"/>
      <c r="IU79" s="91"/>
    </row>
    <row r="80" spans="1:255" customFormat="1" ht="24" customHeight="1" x14ac:dyDescent="0.25">
      <c r="A80" s="99"/>
      <c r="B80" s="15" t="s">
        <v>39</v>
      </c>
      <c r="C80" s="16" t="s">
        <v>32</v>
      </c>
      <c r="D80" s="16" t="s">
        <v>33</v>
      </c>
      <c r="E80" s="15" t="s">
        <v>19</v>
      </c>
      <c r="F80" s="16" t="s">
        <v>20</v>
      </c>
      <c r="G80" s="15" t="s">
        <v>21</v>
      </c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</row>
    <row r="81" spans="1:255" s="107" customFormat="1" ht="12" customHeight="1" x14ac:dyDescent="0.25">
      <c r="A81" s="101"/>
      <c r="B81" s="117" t="s">
        <v>117</v>
      </c>
      <c r="C81" s="118" t="s">
        <v>140</v>
      </c>
      <c r="D81" s="119">
        <v>5</v>
      </c>
      <c r="E81" s="118" t="s">
        <v>71</v>
      </c>
      <c r="F81" s="120">
        <v>200000</v>
      </c>
      <c r="G81" s="105">
        <f>(D81*F81)</f>
        <v>1000000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06"/>
      <c r="HY81" s="106"/>
      <c r="HZ81" s="106"/>
      <c r="IA81" s="106"/>
      <c r="IB81" s="106"/>
      <c r="IC81" s="106"/>
      <c r="ID81" s="106"/>
      <c r="IE81" s="106"/>
      <c r="IF81" s="106"/>
      <c r="IG81" s="106"/>
      <c r="IH81" s="106"/>
      <c r="II81" s="106"/>
      <c r="IJ81" s="106"/>
      <c r="IK81" s="106"/>
      <c r="IL81" s="106"/>
      <c r="IM81" s="106"/>
      <c r="IN81" s="106"/>
      <c r="IO81" s="106"/>
      <c r="IP81" s="106"/>
      <c r="IQ81" s="106"/>
      <c r="IR81" s="106"/>
      <c r="IS81" s="106"/>
      <c r="IT81" s="106"/>
      <c r="IU81" s="106"/>
    </row>
    <row r="82" spans="1:255" s="107" customFormat="1" ht="12" customHeight="1" x14ac:dyDescent="0.25">
      <c r="A82" s="101"/>
      <c r="B82" s="117" t="s">
        <v>120</v>
      </c>
      <c r="C82" s="118" t="s">
        <v>140</v>
      </c>
      <c r="D82" s="119">
        <v>10</v>
      </c>
      <c r="E82" s="118" t="s">
        <v>121</v>
      </c>
      <c r="F82" s="120">
        <v>15000</v>
      </c>
      <c r="G82" s="105">
        <f>+D82*F82</f>
        <v>150000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  <c r="GS82" s="106"/>
      <c r="GT82" s="106"/>
      <c r="GU82" s="106"/>
      <c r="GV82" s="106"/>
      <c r="GW82" s="106"/>
      <c r="GX82" s="106"/>
      <c r="GY82" s="106"/>
      <c r="GZ82" s="106"/>
      <c r="HA82" s="106"/>
      <c r="HB82" s="106"/>
      <c r="HC82" s="106"/>
      <c r="HD82" s="106"/>
      <c r="HE82" s="106"/>
      <c r="HF82" s="106"/>
      <c r="HG82" s="106"/>
      <c r="HH82" s="106"/>
      <c r="HI82" s="106"/>
      <c r="HJ82" s="106"/>
      <c r="HK82" s="106"/>
      <c r="HL82" s="106"/>
      <c r="HM82" s="106"/>
      <c r="HN82" s="106"/>
      <c r="HO82" s="106"/>
      <c r="HP82" s="106"/>
      <c r="HQ82" s="106"/>
      <c r="HR82" s="106"/>
      <c r="HS82" s="106"/>
      <c r="HT82" s="106"/>
      <c r="HU82" s="106"/>
      <c r="HV82" s="106"/>
      <c r="HW82" s="106"/>
      <c r="HX82" s="106"/>
      <c r="HY82" s="106"/>
      <c r="HZ82" s="106"/>
      <c r="IA82" s="106"/>
      <c r="IB82" s="106"/>
      <c r="IC82" s="106"/>
      <c r="ID82" s="106"/>
      <c r="IE82" s="106"/>
      <c r="IF82" s="106"/>
      <c r="IG82" s="106"/>
      <c r="IH82" s="106"/>
      <c r="II82" s="106"/>
      <c r="IJ82" s="106"/>
      <c r="IK82" s="106"/>
      <c r="IL82" s="106"/>
      <c r="IM82" s="106"/>
      <c r="IN82" s="106"/>
      <c r="IO82" s="106"/>
      <c r="IP82" s="106"/>
      <c r="IQ82" s="106"/>
      <c r="IR82" s="106"/>
      <c r="IS82" s="106"/>
      <c r="IT82" s="106"/>
      <c r="IU82" s="106"/>
    </row>
    <row r="83" spans="1:255" s="107" customFormat="1" ht="12" customHeight="1" x14ac:dyDescent="0.25">
      <c r="A83" s="101"/>
      <c r="B83" s="117" t="s">
        <v>118</v>
      </c>
      <c r="C83" s="118" t="s">
        <v>119</v>
      </c>
      <c r="D83" s="119">
        <v>3</v>
      </c>
      <c r="E83" s="118" t="s">
        <v>115</v>
      </c>
      <c r="F83" s="120">
        <v>80000</v>
      </c>
      <c r="G83" s="105">
        <f>(D83*F83)</f>
        <v>240000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  <c r="GS83" s="106"/>
      <c r="GT83" s="106"/>
      <c r="GU83" s="106"/>
      <c r="GV83" s="106"/>
      <c r="GW83" s="106"/>
      <c r="GX83" s="106"/>
      <c r="GY83" s="106"/>
      <c r="GZ83" s="106"/>
      <c r="HA83" s="106"/>
      <c r="HB83" s="106"/>
      <c r="HC83" s="106"/>
      <c r="HD83" s="106"/>
      <c r="HE83" s="106"/>
      <c r="HF83" s="106"/>
      <c r="HG83" s="106"/>
      <c r="HH83" s="106"/>
      <c r="HI83" s="106"/>
      <c r="HJ83" s="106"/>
      <c r="HK83" s="106"/>
      <c r="HL83" s="106"/>
      <c r="HM83" s="106"/>
      <c r="HN83" s="106"/>
      <c r="HO83" s="106"/>
      <c r="HP83" s="106"/>
      <c r="HQ83" s="106"/>
      <c r="HR83" s="106"/>
      <c r="HS83" s="106"/>
      <c r="HT83" s="106"/>
      <c r="HU83" s="106"/>
      <c r="HV83" s="106"/>
      <c r="HW83" s="106"/>
      <c r="HX83" s="106"/>
      <c r="HY83" s="106"/>
      <c r="HZ83" s="106"/>
      <c r="IA83" s="106"/>
      <c r="IB83" s="106"/>
      <c r="IC83" s="106"/>
      <c r="ID83" s="106"/>
      <c r="IE83" s="106"/>
      <c r="IF83" s="106"/>
      <c r="IG83" s="106"/>
      <c r="IH83" s="106"/>
      <c r="II83" s="106"/>
      <c r="IJ83" s="106"/>
      <c r="IK83" s="106"/>
      <c r="IL83" s="106"/>
      <c r="IM83" s="106"/>
      <c r="IN83" s="106"/>
      <c r="IO83" s="106"/>
      <c r="IP83" s="106"/>
      <c r="IQ83" s="106"/>
      <c r="IR83" s="106"/>
      <c r="IS83" s="106"/>
      <c r="IT83" s="106"/>
      <c r="IU83" s="106"/>
    </row>
    <row r="84" spans="1:255" ht="13.5" customHeight="1" x14ac:dyDescent="0.25">
      <c r="A84" s="9"/>
      <c r="B84" s="108" t="s">
        <v>40</v>
      </c>
      <c r="C84" s="109"/>
      <c r="D84" s="109"/>
      <c r="E84" s="109"/>
      <c r="F84" s="110"/>
      <c r="G84" s="111">
        <f>SUM(G81:G83)</f>
        <v>1390000</v>
      </c>
    </row>
    <row r="85" spans="1:255" ht="12" customHeight="1" x14ac:dyDescent="0.25">
      <c r="A85" s="3"/>
      <c r="B85" s="18"/>
      <c r="C85" s="18"/>
      <c r="D85" s="19"/>
      <c r="E85" s="18"/>
      <c r="F85" s="20"/>
      <c r="G85" s="20"/>
    </row>
    <row r="86" spans="1:255" ht="12" customHeight="1" x14ac:dyDescent="0.25">
      <c r="A86" s="17"/>
      <c r="B86" s="121" t="s">
        <v>41</v>
      </c>
      <c r="C86" s="122"/>
      <c r="D86" s="122"/>
      <c r="E86" s="122"/>
      <c r="F86" s="122"/>
      <c r="G86" s="123">
        <f>G29+G34+G44+G77+G84</f>
        <v>11913405.384615384</v>
      </c>
    </row>
    <row r="87" spans="1:255" ht="12" customHeight="1" x14ac:dyDescent="0.25">
      <c r="A87" s="17"/>
      <c r="B87" s="124" t="s">
        <v>42</v>
      </c>
      <c r="C87" s="125"/>
      <c r="D87" s="125"/>
      <c r="E87" s="125"/>
      <c r="F87" s="125"/>
      <c r="G87" s="126">
        <f>G86*0.05</f>
        <v>595670.26923076925</v>
      </c>
    </row>
    <row r="88" spans="1:255" ht="12" customHeight="1" x14ac:dyDescent="0.25">
      <c r="A88" s="17"/>
      <c r="B88" s="127" t="s">
        <v>43</v>
      </c>
      <c r="C88" s="128"/>
      <c r="D88" s="128"/>
      <c r="E88" s="128"/>
      <c r="F88" s="128"/>
      <c r="G88" s="129">
        <f>G87+G86</f>
        <v>12509075.653846154</v>
      </c>
    </row>
    <row r="89" spans="1:255" ht="12" customHeight="1" x14ac:dyDescent="0.25">
      <c r="A89" s="17"/>
      <c r="B89" s="124" t="s">
        <v>44</v>
      </c>
      <c r="C89" s="125"/>
      <c r="D89" s="125"/>
      <c r="E89" s="125"/>
      <c r="F89" s="125"/>
      <c r="G89" s="126">
        <f>G12</f>
        <v>19477500</v>
      </c>
    </row>
    <row r="90" spans="1:255" ht="12" customHeight="1" x14ac:dyDescent="0.25">
      <c r="A90" s="17"/>
      <c r="B90" s="130" t="s">
        <v>45</v>
      </c>
      <c r="C90" s="131"/>
      <c r="D90" s="131"/>
      <c r="E90" s="131"/>
      <c r="F90" s="131"/>
      <c r="G90" s="132">
        <f>G89-G88</f>
        <v>6968424.346153846</v>
      </c>
    </row>
    <row r="91" spans="1:255" ht="12" customHeight="1" x14ac:dyDescent="0.25">
      <c r="A91" s="17"/>
      <c r="B91" s="21" t="s">
        <v>125</v>
      </c>
      <c r="C91" s="22"/>
      <c r="D91" s="23"/>
      <c r="E91" s="22"/>
      <c r="F91" s="22"/>
      <c r="G91" s="24"/>
    </row>
    <row r="92" spans="1:255" ht="12.75" customHeight="1" thickBot="1" x14ac:dyDescent="0.3">
      <c r="A92" s="17"/>
      <c r="B92" s="25"/>
      <c r="C92" s="22"/>
      <c r="D92" s="23"/>
      <c r="E92" s="22"/>
      <c r="F92" s="22"/>
      <c r="G92" s="24"/>
    </row>
    <row r="93" spans="1:255" ht="12" customHeight="1" x14ac:dyDescent="0.25">
      <c r="A93" s="17"/>
      <c r="B93" s="26" t="s">
        <v>126</v>
      </c>
      <c r="C93" s="27"/>
      <c r="D93" s="28"/>
      <c r="E93" s="27"/>
      <c r="F93" s="29"/>
      <c r="G93" s="24"/>
    </row>
    <row r="94" spans="1:255" ht="12" customHeight="1" x14ac:dyDescent="0.25">
      <c r="A94" s="17"/>
      <c r="B94" s="30" t="s">
        <v>46</v>
      </c>
      <c r="C94" s="31"/>
      <c r="D94" s="32"/>
      <c r="E94" s="31"/>
      <c r="F94" s="33"/>
      <c r="G94" s="24"/>
    </row>
    <row r="95" spans="1:255" ht="12" customHeight="1" x14ac:dyDescent="0.25">
      <c r="A95" s="17"/>
      <c r="B95" s="30" t="s">
        <v>47</v>
      </c>
      <c r="C95" s="31"/>
      <c r="D95" s="32"/>
      <c r="E95" s="31"/>
      <c r="F95" s="33"/>
      <c r="G95" s="24"/>
    </row>
    <row r="96" spans="1:255" ht="12" customHeight="1" x14ac:dyDescent="0.25">
      <c r="A96" s="17"/>
      <c r="B96" s="30" t="s">
        <v>144</v>
      </c>
      <c r="C96" s="31"/>
      <c r="D96" s="32"/>
      <c r="E96" s="31"/>
      <c r="F96" s="33"/>
      <c r="G96" s="24"/>
    </row>
    <row r="97" spans="1:7" ht="12" customHeight="1" x14ac:dyDescent="0.25">
      <c r="A97" s="17"/>
      <c r="B97" s="30" t="s">
        <v>145</v>
      </c>
      <c r="C97" s="31"/>
      <c r="D97" s="32"/>
      <c r="E97" s="31"/>
      <c r="F97" s="33"/>
      <c r="G97" s="24"/>
    </row>
    <row r="98" spans="1:7" ht="12" customHeight="1" x14ac:dyDescent="0.25">
      <c r="A98" s="17"/>
      <c r="B98" s="30" t="s">
        <v>146</v>
      </c>
      <c r="C98" s="31"/>
      <c r="D98" s="32"/>
      <c r="E98" s="31"/>
      <c r="F98" s="33"/>
      <c r="G98" s="24"/>
    </row>
    <row r="99" spans="1:7" ht="12.75" customHeight="1" thickBot="1" x14ac:dyDescent="0.3">
      <c r="A99" s="17"/>
      <c r="B99" s="34" t="s">
        <v>147</v>
      </c>
      <c r="C99" s="35"/>
      <c r="D99" s="36"/>
      <c r="E99" s="35"/>
      <c r="F99" s="37"/>
      <c r="G99" s="24"/>
    </row>
    <row r="100" spans="1:7" ht="12.75" customHeight="1" thickBot="1" x14ac:dyDescent="0.3">
      <c r="A100" s="17"/>
      <c r="B100" s="25"/>
      <c r="C100" s="31"/>
      <c r="D100" s="32"/>
      <c r="E100" s="31"/>
      <c r="F100" s="31"/>
      <c r="G100" s="24"/>
    </row>
    <row r="101" spans="1:7" ht="15" customHeight="1" thickBot="1" x14ac:dyDescent="0.3">
      <c r="A101" s="17"/>
      <c r="B101" s="66" t="s">
        <v>48</v>
      </c>
      <c r="C101" s="67"/>
      <c r="D101" s="61"/>
      <c r="E101" s="38"/>
      <c r="F101" s="38"/>
      <c r="G101" s="24"/>
    </row>
    <row r="102" spans="1:7" ht="12" customHeight="1" x14ac:dyDescent="0.25">
      <c r="A102" s="17"/>
      <c r="B102" s="58" t="s">
        <v>39</v>
      </c>
      <c r="C102" s="59" t="s">
        <v>49</v>
      </c>
      <c r="D102" s="60" t="s">
        <v>50</v>
      </c>
      <c r="E102" s="38"/>
      <c r="F102" s="38"/>
      <c r="G102" s="24"/>
    </row>
    <row r="103" spans="1:7" ht="12" customHeight="1" x14ac:dyDescent="0.25">
      <c r="A103" s="17"/>
      <c r="B103" s="39" t="s">
        <v>51</v>
      </c>
      <c r="C103" s="40">
        <f>+G29</f>
        <v>2600000</v>
      </c>
      <c r="D103" s="41">
        <f>(C103/C109)</f>
        <v>0.20784909068805418</v>
      </c>
      <c r="E103" s="38"/>
      <c r="F103" s="38"/>
      <c r="G103" s="24"/>
    </row>
    <row r="104" spans="1:7" ht="12" customHeight="1" x14ac:dyDescent="0.25">
      <c r="A104" s="17"/>
      <c r="B104" s="39" t="s">
        <v>52</v>
      </c>
      <c r="C104" s="42">
        <f>+G34</f>
        <v>0</v>
      </c>
      <c r="D104" s="41">
        <v>0</v>
      </c>
      <c r="E104" s="38"/>
      <c r="F104" s="38"/>
      <c r="G104" s="24"/>
    </row>
    <row r="105" spans="1:7" ht="12" customHeight="1" x14ac:dyDescent="0.25">
      <c r="A105" s="17"/>
      <c r="B105" s="39" t="s">
        <v>53</v>
      </c>
      <c r="C105" s="40">
        <f>+G44</f>
        <v>1275750</v>
      </c>
      <c r="D105" s="41">
        <f>(C105/C109)</f>
        <v>0.10198595286357121</v>
      </c>
      <c r="E105" s="38"/>
      <c r="F105" s="38"/>
      <c r="G105" s="24"/>
    </row>
    <row r="106" spans="1:7" ht="12" customHeight="1" x14ac:dyDescent="0.25">
      <c r="A106" s="17"/>
      <c r="B106" s="39" t="s">
        <v>31</v>
      </c>
      <c r="C106" s="40">
        <f>+G77</f>
        <v>6647655.384615385</v>
      </c>
      <c r="D106" s="41">
        <f>(C106/C109)</f>
        <v>0.53142658726917491</v>
      </c>
      <c r="E106" s="38"/>
      <c r="F106" s="38"/>
      <c r="G106" s="24"/>
    </row>
    <row r="107" spans="1:7" ht="12" customHeight="1" x14ac:dyDescent="0.25">
      <c r="A107" s="17"/>
      <c r="B107" s="39" t="s">
        <v>54</v>
      </c>
      <c r="C107" s="43">
        <f>+G84</f>
        <v>1390000</v>
      </c>
      <c r="D107" s="41">
        <f>(C107/C109)</f>
        <v>0.11111932156015204</v>
      </c>
      <c r="E107" s="44"/>
      <c r="F107" s="44"/>
      <c r="G107" s="24"/>
    </row>
    <row r="108" spans="1:7" ht="12" customHeight="1" x14ac:dyDescent="0.25">
      <c r="A108" s="17"/>
      <c r="B108" s="39" t="s">
        <v>55</v>
      </c>
      <c r="C108" s="43">
        <f>+G87</f>
        <v>595670.26923076925</v>
      </c>
      <c r="D108" s="41">
        <f>(C108/C109)</f>
        <v>4.7619047619047623E-2</v>
      </c>
      <c r="E108" s="44"/>
      <c r="F108" s="44"/>
      <c r="G108" s="24"/>
    </row>
    <row r="109" spans="1:7" ht="12.75" customHeight="1" thickBot="1" x14ac:dyDescent="0.3">
      <c r="A109" s="17"/>
      <c r="B109" s="45" t="s">
        <v>56</v>
      </c>
      <c r="C109" s="46">
        <f>SUM(C103:C108)</f>
        <v>12509075.653846154</v>
      </c>
      <c r="D109" s="47">
        <f>SUM(D103:D108)</f>
        <v>1</v>
      </c>
      <c r="E109" s="44"/>
      <c r="F109" s="44"/>
      <c r="G109" s="24"/>
    </row>
    <row r="110" spans="1:7" ht="12" customHeight="1" x14ac:dyDescent="0.25">
      <c r="A110" s="17"/>
      <c r="B110" s="25"/>
      <c r="C110" s="22"/>
      <c r="D110" s="23"/>
      <c r="E110" s="22"/>
      <c r="F110" s="22"/>
      <c r="G110" s="24"/>
    </row>
    <row r="111" spans="1:7" ht="12.75" customHeight="1" thickBot="1" x14ac:dyDescent="0.3">
      <c r="A111" s="17"/>
      <c r="B111" s="2"/>
      <c r="C111" s="22"/>
      <c r="D111" s="23"/>
      <c r="E111" s="22"/>
      <c r="F111" s="22"/>
      <c r="G111" s="24"/>
    </row>
    <row r="112" spans="1:7" ht="12" customHeight="1" thickBot="1" x14ac:dyDescent="0.3">
      <c r="A112" s="17"/>
      <c r="B112" s="62"/>
      <c r="C112" s="63" t="s">
        <v>57</v>
      </c>
      <c r="D112" s="64"/>
      <c r="E112" s="65"/>
      <c r="F112" s="44"/>
      <c r="G112" s="24"/>
    </row>
    <row r="113" spans="1:7" ht="12" customHeight="1" x14ac:dyDescent="0.25">
      <c r="A113" s="17"/>
      <c r="B113" s="48" t="s">
        <v>113</v>
      </c>
      <c r="C113" s="56">
        <v>8000</v>
      </c>
      <c r="D113" s="57">
        <v>10500</v>
      </c>
      <c r="E113" s="56">
        <v>12000</v>
      </c>
      <c r="F113" s="49"/>
      <c r="G113" s="50"/>
    </row>
    <row r="114" spans="1:7" ht="12.75" customHeight="1" thickBot="1" x14ac:dyDescent="0.3">
      <c r="A114" s="17"/>
      <c r="B114" s="51" t="s">
        <v>114</v>
      </c>
      <c r="C114" s="52">
        <f>(G88/C113)</f>
        <v>1563.6344567307692</v>
      </c>
      <c r="D114" s="53">
        <f>(G88/D113)</f>
        <v>1191.3405384615385</v>
      </c>
      <c r="E114" s="54">
        <f>(G88/E113)</f>
        <v>1042.4229711538462</v>
      </c>
      <c r="F114" s="49"/>
      <c r="G114" s="50"/>
    </row>
    <row r="115" spans="1:7" ht="15.6" customHeight="1" x14ac:dyDescent="0.25">
      <c r="A115" s="17"/>
      <c r="B115" s="21" t="s">
        <v>58</v>
      </c>
      <c r="C115" s="31"/>
      <c r="D115" s="32"/>
      <c r="E115" s="31"/>
      <c r="F115" s="31"/>
      <c r="G115" s="31"/>
    </row>
  </sheetData>
  <mergeCells count="8">
    <mergeCell ref="B101:C10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92" fitToHeight="2" orientation="portrait" r:id="rId1"/>
  <headerFooter>
    <oddFooter>&amp;C&amp;"Helvetica Neue,Regular"&amp;12&amp;K000000&amp;P</oddFooter>
  </headerFooter>
  <ignoredErrors>
    <ignoredError sqref="G27 G8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SANDIAS MULCH</vt:lpstr>
      <vt:lpstr>'SANDIAS MULCH'!Área_de_impresión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2022-06-20T20:22:00Z</cp:lastPrinted>
  <dcterms:created xsi:type="dcterms:W3CDTF">2020-11-27T12:49:26Z</dcterms:created>
  <dcterms:modified xsi:type="dcterms:W3CDTF">2023-02-13T12:38:30Z</dcterms:modified>
</cp:coreProperties>
</file>