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Tritrical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2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<sst xmlns="http://schemas.openxmlformats.org/spreadsheetml/2006/main" count="170" uniqueCount="107">
  <si>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</si>
  <si>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</si>
  <si>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</si>
  <si>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</si>
  <si>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</si>
  <si>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</si>
  <si>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</si>
  <si>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</si>
  <si>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</si>
  <si>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</si>
  <si>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</si>
  <si>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</si>
  <si>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</si>
  <si>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</si>
  <si>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</si>
  <si>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</si>
  <si>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</si>
  <si>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</si>
  <si>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</si>
  <si>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</si>
  <si>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</si>
  <si>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</si>
  <si>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</si>
  <si>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</si>
  <si>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</si>
  <si>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</si>
  <si>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</si>
  <si>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</si>
  <si>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</si>
  <si>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</si>
  <si>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</si>
  <si>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</si>
  <si>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</si>
  <si>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</si>
  <si>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</si>
  <si>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</si>
  <si>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</si>
  <si>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</si>
  <si>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</si>
  <si>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</si>
  <si>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</si>
  <si>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</si>
  <si>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</si>
  <si>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</si>
  <si>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</si>
  <si>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</si>
  <si>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</si>
  <si>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</si>
  <si>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</si>
  <si>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</si>
  <si>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</si>
  <si>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</si>
  <si>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</si>
  <si>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</si>
  <si>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</si>
  <si>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</si>
  <si>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</si>
  <si>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</si>
  <si>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</si>
  <si>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</si>
  <si>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</si>
  <si>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</si>
  <si>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</si>
  <si>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</si>
  <si>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</si>
  <si>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</si>
  <si>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</si>
  <si>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</si>
  <si>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</si>
  <si>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</si>
  <si>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</si>
  <si>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</si>
  <si>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</si>
  <si>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</si>
  <si>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</si>
  <si>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</si>
  <si>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</si>
  <si>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</si>
  <si>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</si>
  <si>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</si>
  <si>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</si>
  <si>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</si>
  <si>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</si>
  <si>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</si>
  <si>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</si>
  <si>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</si>
  <si>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</si>
  <si>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</si>
  <si>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</si>
  <si>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</si>
  <si>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</si>
  <si>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</si>
  <si>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</si>
  <si>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MCPA 750 SL</t>
  </si>
  <si>
    <t>Engeo 247 ZC</t>
  </si>
  <si>
    <t>Sacos</t>
  </si>
  <si>
    <t>Seguro Agricola</t>
  </si>
  <si>
    <t>TRITRICALE</t>
  </si>
  <si>
    <t>AGUACERO INIA</t>
  </si>
  <si>
    <t>Ally 60 XP</t>
  </si>
  <si>
    <t>Apache Plus 535 SC</t>
  </si>
  <si>
    <t>Semilla</t>
  </si>
  <si>
    <t>Noviembre-Diciembre</t>
  </si>
  <si>
    <t>Marzo-Abril</t>
  </si>
  <si>
    <t>Rango Full SL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</si>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</sst>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04" zoomScaleNormal="104" workbookViewId="0">
      <selection activeCell="K93" sqref="K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97</v>
      </c>
      <c r="D9" s="57"/>
      <c r="E9" s="170" t="s">
        <v>1</v>
      </c>
      <c r="F9" s="171"/>
      <c r="G9" s="126">
        <v>70</v>
      </c>
    </row>
    <row r="10" spans="1:7" ht="15" x14ac:dyDescent="0.25">
      <c r="A10" s="33"/>
      <c r="B10" s="58" t="s">
        <v>2</v>
      </c>
      <c r="C10" s="131" t="s">
        <v>98</v>
      </c>
      <c r="D10" s="57"/>
      <c r="E10" s="168" t="s">
        <v>3</v>
      </c>
      <c r="F10" s="169"/>
      <c r="G10" s="127" t="s">
        <v>71</v>
      </c>
    </row>
    <row r="11" spans="1:7" ht="15" x14ac:dyDescent="0.25">
      <c r="A11" s="33"/>
      <c r="B11" s="58" t="s">
        <v>4</v>
      </c>
      <c r="C11" s="61" t="s">
        <v>5</v>
      </c>
      <c r="D11" s="57"/>
      <c r="E11" s="168" t="s">
        <v>6</v>
      </c>
      <c r="F11" s="169"/>
      <c r="G11" s="128">
        <v>20000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29">
        <f>G9*G11</f>
        <v>1400000</v>
      </c>
    </row>
    <row r="13" spans="1:7" ht="11.25" customHeight="1" x14ac:dyDescent="0.25">
      <c r="A13" s="33"/>
      <c r="B13" s="58" t="s">
        <v>10</v>
      </c>
      <c r="C13" s="132" t="s">
        <v>105</v>
      </c>
      <c r="D13" s="57"/>
      <c r="E13" s="168" t="s">
        <v>11</v>
      </c>
      <c r="F13" s="169"/>
      <c r="G13" s="61" t="s">
        <v>12</v>
      </c>
    </row>
    <row r="14" spans="1:7" ht="15" x14ac:dyDescent="0.25">
      <c r="A14" s="33"/>
      <c r="B14" s="58" t="s">
        <v>13</v>
      </c>
      <c r="C14" s="133" t="s">
        <v>106</v>
      </c>
      <c r="D14" s="57"/>
      <c r="E14" s="168" t="s">
        <v>14</v>
      </c>
      <c r="F14" s="169"/>
      <c r="G14" s="127" t="s">
        <v>71</v>
      </c>
    </row>
    <row r="15" spans="1:7" ht="15" x14ac:dyDescent="0.25">
      <c r="A15" s="33"/>
      <c r="B15" s="58" t="s">
        <v>15</v>
      </c>
      <c r="C15" s="127">
        <v>44958</v>
      </c>
      <c r="D15" s="57"/>
      <c r="E15" s="172" t="s">
        <v>16</v>
      </c>
      <c r="F15" s="173"/>
      <c r="G15" s="61" t="s">
        <v>76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17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78</v>
      </c>
      <c r="C21" s="74" t="s">
        <v>25</v>
      </c>
      <c r="D21" s="134">
        <v>1</v>
      </c>
      <c r="E21" s="135" t="s">
        <v>26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28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29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30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31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1" t="s">
        <v>79</v>
      </c>
      <c r="C31" s="142" t="s">
        <v>70</v>
      </c>
      <c r="D31" s="143">
        <v>3.125E-2</v>
      </c>
      <c r="E31" s="96" t="s">
        <v>32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80</v>
      </c>
      <c r="C32" s="144" t="s">
        <v>70</v>
      </c>
      <c r="D32" s="145">
        <v>6.25E-2</v>
      </c>
      <c r="E32" s="96" t="s">
        <v>32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81</v>
      </c>
      <c r="C33" s="144" t="s">
        <v>70</v>
      </c>
      <c r="D33" s="145">
        <v>6.25E-2</v>
      </c>
      <c r="E33" s="96" t="s">
        <v>32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33</v>
      </c>
      <c r="C34" s="144" t="s">
        <v>70</v>
      </c>
      <c r="D34" s="145">
        <v>6.25E-2</v>
      </c>
      <c r="E34" s="96" t="s">
        <v>32</v>
      </c>
      <c r="F34" s="97">
        <v>256000</v>
      </c>
      <c r="G34" s="97">
        <f t="shared" ref="G34:G41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82</v>
      </c>
      <c r="C35" s="144" t="s">
        <v>70</v>
      </c>
      <c r="D35" s="145">
        <v>6.25E-2</v>
      </c>
      <c r="E35" s="96" t="s">
        <v>26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83</v>
      </c>
      <c r="C36" s="144" t="s">
        <v>70</v>
      </c>
      <c r="D36" s="145">
        <v>4.1666000000000002E-2</v>
      </c>
      <c r="E36" s="96" t="s">
        <v>26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84</v>
      </c>
      <c r="C37" s="144" t="s">
        <v>70</v>
      </c>
      <c r="D37" s="145">
        <v>3.125E-2</v>
      </c>
      <c r="E37" s="96" t="s">
        <v>26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85</v>
      </c>
      <c r="C38" s="144" t="s">
        <v>70</v>
      </c>
      <c r="D38" s="145">
        <v>3.125E-2</v>
      </c>
      <c r="E38" s="96" t="s">
        <v>27</v>
      </c>
      <c r="F38" s="97">
        <v>384000</v>
      </c>
      <c r="G38" s="97">
        <f t="shared" si="0"/>
        <v>12000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146" t="s">
        <v>86</v>
      </c>
      <c r="C39" s="144" t="s">
        <v>70</v>
      </c>
      <c r="D39" s="145">
        <v>3.125E-2</v>
      </c>
      <c r="E39" s="96" t="s">
        <v>27</v>
      </c>
      <c r="F39" s="97">
        <v>480000</v>
      </c>
      <c r="G39" s="97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87</v>
      </c>
      <c r="C40" s="144" t="s">
        <v>70</v>
      </c>
      <c r="D40" s="145">
        <v>3.125E-2</v>
      </c>
      <c r="E40" s="96" t="s">
        <v>102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7" t="s">
        <v>34</v>
      </c>
      <c r="C41" s="148" t="s">
        <v>70</v>
      </c>
      <c r="D41" s="149">
        <v>0.125</v>
      </c>
      <c r="E41" s="99" t="s">
        <v>71</v>
      </c>
      <c r="F41" s="151">
        <v>640000</v>
      </c>
      <c r="G41" s="151">
        <f t="shared" si="0"/>
        <v>80000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ht="12.75" customHeight="1" x14ac:dyDescent="0.25">
      <c r="A42" s="35"/>
      <c r="B42" s="87" t="s">
        <v>35</v>
      </c>
      <c r="C42" s="88"/>
      <c r="D42" s="139"/>
      <c r="E42" s="139"/>
      <c r="F42" s="139"/>
      <c r="G42" s="140">
        <f>SUM(G31:G41)</f>
        <v>266999.67999999999</v>
      </c>
    </row>
    <row r="43" spans="1:255" ht="12" customHeight="1" x14ac:dyDescent="0.25">
      <c r="A43" s="31"/>
      <c r="B43" s="90"/>
      <c r="C43" s="91"/>
      <c r="D43" s="91"/>
      <c r="E43" s="91"/>
      <c r="F43" s="92"/>
      <c r="G43" s="92"/>
    </row>
    <row r="44" spans="1:255" ht="12" customHeight="1" x14ac:dyDescent="0.25">
      <c r="A44" s="35"/>
      <c r="B44" s="79" t="s">
        <v>36</v>
      </c>
      <c r="C44" s="80"/>
      <c r="D44" s="81"/>
      <c r="E44" s="81"/>
      <c r="F44" s="82"/>
      <c r="G44" s="82"/>
    </row>
    <row r="45" spans="1:255" ht="24" customHeight="1" x14ac:dyDescent="0.25">
      <c r="A45" s="35"/>
      <c r="B45" s="94" t="s">
        <v>37</v>
      </c>
      <c r="C45" s="94" t="s">
        <v>38</v>
      </c>
      <c r="D45" s="94" t="s">
        <v>39</v>
      </c>
      <c r="E45" s="94" t="s">
        <v>22</v>
      </c>
      <c r="F45" s="94" t="s">
        <v>23</v>
      </c>
      <c r="G45" s="94" t="s">
        <v>24</v>
      </c>
      <c r="K45" s="30"/>
    </row>
    <row r="46" spans="1:255" ht="12.75" customHeight="1" x14ac:dyDescent="0.25">
      <c r="A46" s="34"/>
      <c r="B46" s="152" t="s">
        <v>101</v>
      </c>
      <c r="C46" s="153" t="s">
        <v>88</v>
      </c>
      <c r="D46" s="154">
        <v>240</v>
      </c>
      <c r="E46" s="74" t="s">
        <v>103</v>
      </c>
      <c r="F46" s="154">
        <v>750</v>
      </c>
      <c r="G46" s="163">
        <f t="shared" ref="G46:G56" si="1">(D46*F46)</f>
        <v>180000</v>
      </c>
      <c r="K46" s="30"/>
    </row>
    <row r="47" spans="1:255" ht="12.75" customHeight="1" x14ac:dyDescent="0.25">
      <c r="A47" s="34"/>
      <c r="B47" s="155" t="s">
        <v>89</v>
      </c>
      <c r="C47" s="156" t="s">
        <v>90</v>
      </c>
      <c r="D47" s="157">
        <v>0.2</v>
      </c>
      <c r="E47" s="74" t="s">
        <v>26</v>
      </c>
      <c r="F47" s="159">
        <v>27112</v>
      </c>
      <c r="G47" s="164">
        <f t="shared" si="1"/>
        <v>5422.4000000000005</v>
      </c>
    </row>
    <row r="48" spans="1:255" ht="12.75" customHeight="1" x14ac:dyDescent="0.25">
      <c r="A48" s="34"/>
      <c r="B48" s="155" t="s">
        <v>91</v>
      </c>
      <c r="C48" s="156" t="s">
        <v>90</v>
      </c>
      <c r="D48" s="158">
        <v>0.06</v>
      </c>
      <c r="E48" s="74" t="s">
        <v>26</v>
      </c>
      <c r="F48" s="159">
        <v>126070</v>
      </c>
      <c r="G48" s="164">
        <f t="shared" si="1"/>
        <v>7564.2</v>
      </c>
    </row>
    <row r="49" spans="1:7" ht="12.75" customHeight="1" x14ac:dyDescent="0.25">
      <c r="A49" s="34"/>
      <c r="B49" s="155" t="s">
        <v>104</v>
      </c>
      <c r="C49" s="156" t="s">
        <v>90</v>
      </c>
      <c r="D49" s="158">
        <v>3</v>
      </c>
      <c r="E49" s="74" t="s">
        <v>32</v>
      </c>
      <c r="F49" s="159">
        <v>10825</v>
      </c>
      <c r="G49" s="164">
        <v>32475</v>
      </c>
    </row>
    <row r="50" spans="1:7" ht="12.75" customHeight="1" x14ac:dyDescent="0.25">
      <c r="A50" s="34"/>
      <c r="B50" s="155" t="s">
        <v>92</v>
      </c>
      <c r="C50" s="156" t="s">
        <v>90</v>
      </c>
      <c r="D50" s="157">
        <v>0.8</v>
      </c>
      <c r="E50" s="74" t="s">
        <v>26</v>
      </c>
      <c r="F50" s="159">
        <v>65104</v>
      </c>
      <c r="G50" s="164">
        <f t="shared" si="1"/>
        <v>52083.200000000004</v>
      </c>
    </row>
    <row r="51" spans="1:7" ht="12.75" customHeight="1" x14ac:dyDescent="0.25">
      <c r="A51" s="34"/>
      <c r="B51" s="155" t="s">
        <v>99</v>
      </c>
      <c r="C51" s="156" t="s">
        <v>69</v>
      </c>
      <c r="D51" s="159">
        <v>1</v>
      </c>
      <c r="E51" s="74" t="s">
        <v>27</v>
      </c>
      <c r="F51" s="159">
        <v>1084</v>
      </c>
      <c r="G51" s="164">
        <f t="shared" si="1"/>
        <v>1084</v>
      </c>
    </row>
    <row r="52" spans="1:7" ht="12.75" customHeight="1" x14ac:dyDescent="0.25">
      <c r="A52" s="34"/>
      <c r="B52" s="155" t="s">
        <v>93</v>
      </c>
      <c r="C52" s="156" t="s">
        <v>90</v>
      </c>
      <c r="D52" s="159">
        <v>1</v>
      </c>
      <c r="E52" s="74" t="s">
        <v>27</v>
      </c>
      <c r="F52" s="159">
        <v>21100</v>
      </c>
      <c r="G52" s="164">
        <f t="shared" si="1"/>
        <v>21100</v>
      </c>
    </row>
    <row r="53" spans="1:7" ht="12.75" customHeight="1" x14ac:dyDescent="0.25">
      <c r="A53" s="34"/>
      <c r="B53" s="155" t="s">
        <v>94</v>
      </c>
      <c r="C53" s="156" t="s">
        <v>90</v>
      </c>
      <c r="D53" s="157">
        <v>0.1</v>
      </c>
      <c r="E53" s="74" t="s">
        <v>102</v>
      </c>
      <c r="F53" s="159">
        <v>97800</v>
      </c>
      <c r="G53" s="164">
        <f t="shared" si="1"/>
        <v>9780</v>
      </c>
    </row>
    <row r="54" spans="1:7" ht="12.75" customHeight="1" x14ac:dyDescent="0.25">
      <c r="A54" s="34"/>
      <c r="B54" s="155" t="s">
        <v>100</v>
      </c>
      <c r="C54" s="156" t="s">
        <v>90</v>
      </c>
      <c r="D54" s="157">
        <v>0.4</v>
      </c>
      <c r="E54" s="74" t="s">
        <v>102</v>
      </c>
      <c r="F54" s="159">
        <v>60466</v>
      </c>
      <c r="G54" s="164">
        <f t="shared" si="1"/>
        <v>24186.400000000001</v>
      </c>
    </row>
    <row r="55" spans="1:7" ht="12.75" customHeight="1" x14ac:dyDescent="0.25">
      <c r="A55" s="34"/>
      <c r="B55" s="155" t="s">
        <v>75</v>
      </c>
      <c r="C55" s="156" t="s">
        <v>88</v>
      </c>
      <c r="D55" s="159">
        <v>350</v>
      </c>
      <c r="E55" s="104" t="s">
        <v>26</v>
      </c>
      <c r="F55" s="159">
        <v>1000</v>
      </c>
      <c r="G55" s="164">
        <f t="shared" si="1"/>
        <v>350000</v>
      </c>
    </row>
    <row r="56" spans="1:7" ht="12.75" customHeight="1" x14ac:dyDescent="0.25">
      <c r="A56" s="34"/>
      <c r="B56" s="160" t="s">
        <v>40</v>
      </c>
      <c r="C56" s="161" t="s">
        <v>88</v>
      </c>
      <c r="D56" s="162">
        <v>200</v>
      </c>
      <c r="E56" s="104" t="s">
        <v>26</v>
      </c>
      <c r="F56" s="162">
        <v>760</v>
      </c>
      <c r="G56" s="165">
        <f t="shared" si="1"/>
        <v>152000</v>
      </c>
    </row>
    <row r="57" spans="1:7" ht="13.5" customHeight="1" x14ac:dyDescent="0.25">
      <c r="A57" s="35"/>
      <c r="B57" s="87" t="s">
        <v>42</v>
      </c>
      <c r="C57" s="88"/>
      <c r="D57" s="88"/>
      <c r="E57" s="88"/>
      <c r="F57" s="89"/>
      <c r="G57" s="100">
        <f>SUM(G46:G56)</f>
        <v>835695.2</v>
      </c>
    </row>
    <row r="58" spans="1:7" ht="12" customHeight="1" x14ac:dyDescent="0.25">
      <c r="A58" s="31"/>
      <c r="B58" s="90"/>
      <c r="C58" s="91"/>
      <c r="D58" s="91"/>
      <c r="E58" s="105"/>
      <c r="F58" s="92"/>
      <c r="G58" s="92"/>
    </row>
    <row r="59" spans="1:7" ht="12" customHeight="1" x14ac:dyDescent="0.25">
      <c r="A59" s="35"/>
      <c r="B59" s="79" t="s">
        <v>41</v>
      </c>
      <c r="C59" s="80"/>
      <c r="D59" s="81"/>
      <c r="E59" s="81"/>
      <c r="F59" s="82"/>
      <c r="G59" s="82"/>
    </row>
    <row r="60" spans="1:7" ht="24" customHeight="1" x14ac:dyDescent="0.25">
      <c r="A60" s="35"/>
      <c r="B60" s="93" t="s">
        <v>43</v>
      </c>
      <c r="C60" s="94" t="s">
        <v>38</v>
      </c>
      <c r="D60" s="94" t="s">
        <v>39</v>
      </c>
      <c r="E60" s="93" t="s">
        <v>22</v>
      </c>
      <c r="F60" s="94" t="s">
        <v>23</v>
      </c>
      <c r="G60" s="93" t="s">
        <v>24</v>
      </c>
    </row>
    <row r="61" spans="1:7" ht="12.75" customHeight="1" x14ac:dyDescent="0.25">
      <c r="A61" s="34"/>
      <c r="B61" s="103" t="s">
        <v>72</v>
      </c>
      <c r="C61" s="74" t="s">
        <v>69</v>
      </c>
      <c r="D61" s="74">
        <v>1</v>
      </c>
      <c r="E61" s="74" t="s">
        <v>44</v>
      </c>
      <c r="F61" s="106">
        <v>33000</v>
      </c>
      <c r="G61" s="102">
        <f t="shared" ref="G61:G62" si="2">(D61*F61)</f>
        <v>33000</v>
      </c>
    </row>
    <row r="62" spans="1:7" ht="12.75" customHeight="1" x14ac:dyDescent="0.25">
      <c r="A62" s="33"/>
      <c r="B62" s="103" t="s">
        <v>96</v>
      </c>
      <c r="C62" s="74" t="s">
        <v>69</v>
      </c>
      <c r="D62" s="74">
        <v>1</v>
      </c>
      <c r="E62" s="74" t="s">
        <v>44</v>
      </c>
      <c r="F62" s="106">
        <v>20000</v>
      </c>
      <c r="G62" s="102">
        <f t="shared" si="2"/>
        <v>20000</v>
      </c>
    </row>
    <row r="63" spans="1:7" ht="12.75" customHeight="1" x14ac:dyDescent="0.25">
      <c r="A63" s="33"/>
      <c r="B63" s="75" t="s">
        <v>95</v>
      </c>
      <c r="C63" s="74" t="s">
        <v>69</v>
      </c>
      <c r="D63" s="101">
        <f>(50*100)/25</f>
        <v>200</v>
      </c>
      <c r="E63" s="74" t="str">
        <f>+E41</f>
        <v>Febrero</v>
      </c>
      <c r="F63" s="107">
        <v>110</v>
      </c>
      <c r="G63" s="102">
        <f>(D63*F63)</f>
        <v>22000</v>
      </c>
    </row>
    <row r="64" spans="1:7" ht="13.5" customHeight="1" x14ac:dyDescent="0.25">
      <c r="A64" s="35"/>
      <c r="B64" s="108" t="s">
        <v>45</v>
      </c>
      <c r="C64" s="109"/>
      <c r="D64" s="109"/>
      <c r="E64" s="109"/>
      <c r="F64" s="110"/>
      <c r="G64" s="111">
        <f>SUM(G61:G63)</f>
        <v>75000</v>
      </c>
    </row>
    <row r="65" spans="1:7" ht="12" customHeight="1" x14ac:dyDescent="0.25">
      <c r="A65" s="31"/>
      <c r="B65" s="112"/>
      <c r="C65" s="112"/>
      <c r="D65" s="112"/>
      <c r="E65" s="112"/>
      <c r="F65" s="113"/>
      <c r="G65" s="113"/>
    </row>
    <row r="66" spans="1:7" ht="12" customHeight="1" x14ac:dyDescent="0.25">
      <c r="A66" s="33"/>
      <c r="B66" s="114" t="s">
        <v>46</v>
      </c>
      <c r="C66" s="115"/>
      <c r="D66" s="115"/>
      <c r="E66" s="115"/>
      <c r="F66" s="115"/>
      <c r="G66" s="116">
        <f>G22+G42+G57+G64</f>
        <v>1197694.8799999999</v>
      </c>
    </row>
    <row r="67" spans="1:7" ht="12" customHeight="1" x14ac:dyDescent="0.25">
      <c r="A67" s="33"/>
      <c r="B67" s="117" t="s">
        <v>47</v>
      </c>
      <c r="C67" s="118"/>
      <c r="D67" s="118"/>
      <c r="E67" s="118"/>
      <c r="F67" s="118"/>
      <c r="G67" s="119">
        <f>G66*0.05</f>
        <v>59884.743999999999</v>
      </c>
    </row>
    <row r="68" spans="1:7" ht="12" customHeight="1" x14ac:dyDescent="0.25">
      <c r="A68" s="33"/>
      <c r="B68" s="120" t="s">
        <v>48</v>
      </c>
      <c r="C68" s="121"/>
      <c r="D68" s="121"/>
      <c r="E68" s="121"/>
      <c r="F68" s="121"/>
      <c r="G68" s="122">
        <f>G67+G66</f>
        <v>1257579.6239999998</v>
      </c>
    </row>
    <row r="69" spans="1:7" ht="12" customHeight="1" x14ac:dyDescent="0.25">
      <c r="A69" s="33"/>
      <c r="B69" s="117" t="s">
        <v>49</v>
      </c>
      <c r="C69" s="118"/>
      <c r="D69" s="118"/>
      <c r="E69" s="118"/>
      <c r="F69" s="118"/>
      <c r="G69" s="119">
        <f>G12</f>
        <v>1400000</v>
      </c>
    </row>
    <row r="70" spans="1:7" ht="12" customHeight="1" x14ac:dyDescent="0.25">
      <c r="A70" s="33"/>
      <c r="B70" s="123" t="s">
        <v>50</v>
      </c>
      <c r="C70" s="124"/>
      <c r="D70" s="124"/>
      <c r="E70" s="124"/>
      <c r="F70" s="124"/>
      <c r="G70" s="125">
        <f>G69-G68</f>
        <v>142420.37600000016</v>
      </c>
    </row>
    <row r="71" spans="1:7" ht="12" customHeight="1" x14ac:dyDescent="0.25">
      <c r="A71" s="33"/>
      <c r="B71" s="8" t="s">
        <v>51</v>
      </c>
      <c r="C71" s="9"/>
      <c r="D71" s="9"/>
      <c r="E71" s="9"/>
      <c r="F71" s="9"/>
      <c r="G71" s="5"/>
    </row>
    <row r="72" spans="1:7" ht="12.75" customHeight="1" thickBot="1" x14ac:dyDescent="0.3">
      <c r="A72" s="33"/>
      <c r="B72" s="10"/>
      <c r="C72" s="9"/>
      <c r="D72" s="9"/>
      <c r="E72" s="9"/>
      <c r="F72" s="9"/>
      <c r="G72" s="5"/>
    </row>
    <row r="73" spans="1:7" ht="12" customHeight="1" x14ac:dyDescent="0.25">
      <c r="A73" s="33"/>
      <c r="B73" s="14" t="s">
        <v>52</v>
      </c>
      <c r="C73" s="15"/>
      <c r="D73" s="15"/>
      <c r="E73" s="15"/>
      <c r="F73" s="16"/>
      <c r="G73" s="5"/>
    </row>
    <row r="74" spans="1:7" ht="12" customHeight="1" x14ac:dyDescent="0.25">
      <c r="A74" s="33"/>
      <c r="B74" s="17" t="s">
        <v>53</v>
      </c>
      <c r="C74" s="7"/>
      <c r="D74" s="7"/>
      <c r="E74" s="7"/>
      <c r="F74" s="18"/>
      <c r="G74" s="5"/>
    </row>
    <row r="75" spans="1:7" ht="12" customHeight="1" x14ac:dyDescent="0.25">
      <c r="A75" s="33"/>
      <c r="B75" s="17" t="s">
        <v>54</v>
      </c>
      <c r="C75" s="7"/>
      <c r="D75" s="7"/>
      <c r="E75" s="7"/>
      <c r="F75" s="18"/>
      <c r="G75" s="5"/>
    </row>
    <row r="76" spans="1:7" ht="12" customHeight="1" x14ac:dyDescent="0.25">
      <c r="A76" s="33"/>
      <c r="B76" s="17" t="s">
        <v>55</v>
      </c>
      <c r="C76" s="7"/>
      <c r="D76" s="7"/>
      <c r="E76" s="7"/>
      <c r="F76" s="18"/>
      <c r="G76" s="5"/>
    </row>
    <row r="77" spans="1:7" ht="12" customHeight="1" x14ac:dyDescent="0.25">
      <c r="A77" s="33"/>
      <c r="B77" s="17" t="s">
        <v>56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57</v>
      </c>
      <c r="C78" s="7"/>
      <c r="D78" s="7"/>
      <c r="E78" s="7"/>
      <c r="F78" s="18"/>
      <c r="G78" s="5"/>
    </row>
    <row r="79" spans="1:7" ht="12.75" customHeight="1" thickBot="1" x14ac:dyDescent="0.3">
      <c r="A79" s="33"/>
      <c r="B79" s="19" t="s">
        <v>58</v>
      </c>
      <c r="C79" s="20"/>
      <c r="D79" s="20"/>
      <c r="E79" s="20"/>
      <c r="F79" s="21"/>
      <c r="G79" s="5"/>
    </row>
    <row r="80" spans="1:7" ht="12.75" customHeight="1" x14ac:dyDescent="0.25">
      <c r="A80" s="33"/>
      <c r="B80" s="12"/>
      <c r="C80" s="7"/>
      <c r="D80" s="7"/>
      <c r="E80" s="7"/>
      <c r="F80" s="7"/>
      <c r="G80" s="5"/>
    </row>
    <row r="81" spans="1:7" ht="15" customHeight="1" thickBot="1" x14ac:dyDescent="0.3">
      <c r="A81" s="33"/>
      <c r="B81" s="166" t="s">
        <v>59</v>
      </c>
      <c r="C81" s="167"/>
      <c r="D81" s="40"/>
      <c r="E81" s="2"/>
      <c r="F81" s="2"/>
      <c r="G81" s="5"/>
    </row>
    <row r="82" spans="1:7" ht="12" customHeight="1" x14ac:dyDescent="0.25">
      <c r="A82" s="33"/>
      <c r="B82" s="41" t="s">
        <v>43</v>
      </c>
      <c r="C82" s="42" t="s">
        <v>73</v>
      </c>
      <c r="D82" s="43" t="s">
        <v>60</v>
      </c>
      <c r="E82" s="2"/>
      <c r="F82" s="2"/>
      <c r="G82" s="5"/>
    </row>
    <row r="83" spans="1:7" ht="12" customHeight="1" x14ac:dyDescent="0.25">
      <c r="A83" s="33"/>
      <c r="B83" s="44" t="s">
        <v>61</v>
      </c>
      <c r="C83" s="45">
        <f>+G22</f>
        <v>20000</v>
      </c>
      <c r="D83" s="46">
        <f>(C83/C89)</f>
        <v>1.59035655622232E-2</v>
      </c>
      <c r="E83" s="2"/>
      <c r="F83" s="2"/>
      <c r="G83" s="5"/>
    </row>
    <row r="84" spans="1:7" ht="12" customHeight="1" x14ac:dyDescent="0.25">
      <c r="A84" s="33"/>
      <c r="B84" s="44" t="s">
        <v>62</v>
      </c>
      <c r="C84" s="47">
        <f>+G27</f>
        <v>0</v>
      </c>
      <c r="D84" s="46">
        <v>0</v>
      </c>
      <c r="E84" s="2"/>
      <c r="F84" s="2"/>
      <c r="G84" s="5"/>
    </row>
    <row r="85" spans="1:7" ht="12" customHeight="1" x14ac:dyDescent="0.25">
      <c r="A85" s="33"/>
      <c r="B85" s="44" t="s">
        <v>63</v>
      </c>
      <c r="C85" s="45">
        <f>+G42</f>
        <v>266999.67999999999</v>
      </c>
      <c r="D85" s="46">
        <f>(C85/C89)</f>
        <v>0.21231234579863073</v>
      </c>
      <c r="E85" s="2"/>
      <c r="F85" s="2"/>
      <c r="G85" s="5"/>
    </row>
    <row r="86" spans="1:7" ht="12" customHeight="1" x14ac:dyDescent="0.25">
      <c r="A86" s="33"/>
      <c r="B86" s="44" t="s">
        <v>37</v>
      </c>
      <c r="C86" s="45">
        <f>+G57</f>
        <v>835695.2</v>
      </c>
      <c r="D86" s="46">
        <f>(C86/C89)</f>
        <v>0.66452667016176148</v>
      </c>
      <c r="E86" s="2"/>
      <c r="F86" s="2"/>
      <c r="G86" s="5"/>
    </row>
    <row r="87" spans="1:7" ht="12" customHeight="1" x14ac:dyDescent="0.25">
      <c r="A87" s="33"/>
      <c r="B87" s="44" t="s">
        <v>64</v>
      </c>
      <c r="C87" s="48">
        <f>+G64</f>
        <v>75000</v>
      </c>
      <c r="D87" s="46">
        <f>(C87/C89)</f>
        <v>5.9638370858337009E-2</v>
      </c>
      <c r="E87" s="4"/>
      <c r="F87" s="4"/>
      <c r="G87" s="5"/>
    </row>
    <row r="88" spans="1:7" ht="12" customHeight="1" x14ac:dyDescent="0.25">
      <c r="A88" s="33"/>
      <c r="B88" s="44" t="s">
        <v>65</v>
      </c>
      <c r="C88" s="48">
        <f>+G67</f>
        <v>59884.743999999999</v>
      </c>
      <c r="D88" s="46">
        <f>(C88/C89)</f>
        <v>4.7619047619047623E-2</v>
      </c>
      <c r="E88" s="4"/>
      <c r="F88" s="4"/>
      <c r="G88" s="5"/>
    </row>
    <row r="89" spans="1:7" ht="12.75" customHeight="1" thickBot="1" x14ac:dyDescent="0.3">
      <c r="A89" s="33"/>
      <c r="B89" s="49" t="s">
        <v>74</v>
      </c>
      <c r="C89" s="50">
        <f>SUM(C83:C88)</f>
        <v>1257579.6239999998</v>
      </c>
      <c r="D89" s="51">
        <f>SUM(D83:D88)</f>
        <v>1</v>
      </c>
      <c r="E89" s="4"/>
      <c r="F89" s="4"/>
      <c r="G89" s="5"/>
    </row>
    <row r="90" spans="1:7" ht="12" customHeight="1" x14ac:dyDescent="0.25">
      <c r="A90" s="33"/>
      <c r="B90" s="10"/>
      <c r="C90" s="9"/>
      <c r="D90" s="9"/>
      <c r="E90" s="9"/>
      <c r="F90" s="9"/>
      <c r="G90" s="5"/>
    </row>
    <row r="91" spans="1:7" ht="12.75" customHeight="1" x14ac:dyDescent="0.25">
      <c r="A91" s="33"/>
      <c r="B91" s="11"/>
      <c r="C91" s="9"/>
      <c r="D91" s="9"/>
      <c r="E91" s="9"/>
      <c r="F91" s="9"/>
      <c r="G91" s="5"/>
    </row>
    <row r="92" spans="1:7" ht="12" customHeight="1" thickBot="1" x14ac:dyDescent="0.3">
      <c r="A92" s="38"/>
      <c r="B92" s="23"/>
      <c r="C92" s="24" t="s">
        <v>66</v>
      </c>
      <c r="D92" s="25"/>
      <c r="E92" s="26"/>
      <c r="F92" s="3"/>
      <c r="G92" s="5"/>
    </row>
    <row r="93" spans="1:7" ht="12" customHeight="1" x14ac:dyDescent="0.25">
      <c r="A93" s="33"/>
      <c r="B93" s="27" t="s">
        <v>77</v>
      </c>
      <c r="C93" s="28">
        <v>40</v>
      </c>
      <c r="D93" s="28">
        <v>50</v>
      </c>
      <c r="E93" s="29">
        <v>70</v>
      </c>
      <c r="F93" s="22"/>
      <c r="G93" s="6"/>
    </row>
    <row r="94" spans="1:7" ht="12.75" customHeight="1" thickBot="1" x14ac:dyDescent="0.3">
      <c r="A94" s="33"/>
      <c r="B94" s="36" t="s">
        <v>67</v>
      </c>
      <c r="C94" s="37">
        <f>(G68/C93)</f>
        <v>31439.490599999997</v>
      </c>
      <c r="D94" s="37">
        <f>(G68/D93)</f>
        <v>25151.592479999996</v>
      </c>
      <c r="E94" s="39">
        <f>(G68/E93)</f>
        <v>17965.423199999997</v>
      </c>
      <c r="F94" s="22"/>
      <c r="G94" s="6"/>
    </row>
    <row r="95" spans="1:7" ht="15.6" customHeight="1" x14ac:dyDescent="0.25">
      <c r="A95" s="33"/>
      <c r="B95" s="13" t="s">
        <v>68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Tritricale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2023-04-27T18:50:50Z</dcterms:modified>
  <cp:category/>
  <cp:contentStatus/>
</cp:coreProperties>
</file>