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rambuesa" sheetId="1" r:id="rId1"/>
  </sheets>
  <definedNames/>
  <calcPr fullCalcOnLoad="1"/>
</workbook>
</file>

<file path=xl/sharedStrings.xml><?xml version="1.0" encoding="utf-8"?>
<sst xmlns="http://schemas.openxmlformats.org/spreadsheetml/2006/main" count="152" uniqueCount="109">
  <si>
    <t>VARIEDAD</t>
  </si>
  <si>
    <t>FECHA ESTIMADA  PRECIO VENTA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</si>
  <si>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</si>
  <si>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</si>
  <si>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</si>
  <si>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</si>
  <si>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</si>
  <si>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</si>
  <si>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</si>
  <si>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</si>
  <si>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</si>
  <si>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</si>
  <si>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</si>
  <si>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Lavado</t>
  </si>
  <si>
    <t>JH</t>
  </si>
  <si>
    <t>Poda y amarre</t>
  </si>
  <si>
    <t>Reparación sistema de conducción</t>
  </si>
  <si>
    <t>Riego por surco</t>
  </si>
  <si>
    <t>Aplicación fertilizantes</t>
  </si>
  <si>
    <t>Aplicación fitosanitarios</t>
  </si>
  <si>
    <t>cosecheros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</si>
  <si>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</si>
  <si>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</si>
  <si>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</si>
  <si>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</si>
  <si>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</si>
  <si>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</si>
  <si>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</si>
  <si>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FERTILIZANTES</t>
  </si>
  <si>
    <t>Kg</t>
  </si>
  <si>
    <t>Superfosfato Triple</t>
  </si>
  <si>
    <t>Muriato de Potasio</t>
  </si>
  <si>
    <t>Sulpomag</t>
  </si>
  <si>
    <t>Aminoac (Terra Sorb Foliar)</t>
  </si>
  <si>
    <t>Ab Foliar Des.Veg. (Aminoquelant ca)</t>
  </si>
  <si>
    <t>Ab Foliar Des.fruto (Maxifrut)</t>
  </si>
  <si>
    <t>HERBICIDAS</t>
  </si>
  <si>
    <t>INSECTICIDA</t>
  </si>
  <si>
    <t>Balazo</t>
  </si>
  <si>
    <t>sobre</t>
  </si>
  <si>
    <t>Aceite Springill</t>
  </si>
  <si>
    <t>FUNGICIDA</t>
  </si>
  <si>
    <t>Fungicida (Agro Cu 50)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</si>
  <si>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</si>
  <si>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</si>
  <si>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</si>
  <si>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</si>
  <si>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</si>
  <si>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</si>
  <si>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</si>
  <si>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</si>
  <si>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</si>
  <si>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</si>
  <si>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</si>
  <si>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</si>
  <si>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</si>
  <si>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</si>
  <si>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</si>
  <si>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RUBRO O CULTIVO</t>
  </si>
  <si>
    <t>NIVEL TECNOLÓGICO</t>
  </si>
  <si>
    <t>REGIÓN</t>
  </si>
  <si>
    <t>ÁREA</t>
  </si>
  <si>
    <t>INGRESO ESPERADO, CON IVA ($)</t>
  </si>
  <si>
    <t>DESTINO PRODUCCIÓN</t>
  </si>
  <si>
    <t>MEEKER</t>
  </si>
  <si>
    <t>DE LOS RIOS</t>
  </si>
  <si>
    <t>HELADAS</t>
  </si>
  <si>
    <t>Dic-Abr</t>
  </si>
  <si>
    <t>Dic-Mar</t>
  </si>
  <si>
    <t>COSTOS DIRECTOS DE PRODUCCIÓN POR HECTÁREA (INCLUYE IVA)</t>
  </si>
  <si>
    <t>Jun-Ago</t>
  </si>
  <si>
    <t>Jul</t>
  </si>
  <si>
    <t>Noviembre</t>
  </si>
  <si>
    <t>Sep-Mar</t>
  </si>
  <si>
    <t>Jun-Ene</t>
  </si>
  <si>
    <t>Jun-Feb</t>
  </si>
  <si>
    <t>Oct-Nov</t>
  </si>
  <si>
    <t>Mayo</t>
  </si>
  <si>
    <t>Sep-Feb</t>
  </si>
  <si>
    <t>Ago-Dic</t>
  </si>
  <si>
    <t>Ago-Oct</t>
  </si>
  <si>
    <t>Unidad (Kg/l/u)</t>
  </si>
  <si>
    <t>Cantidad (Kg/l/u)</t>
  </si>
  <si>
    <t>l</t>
  </si>
  <si>
    <t>Fuente: INDAP</t>
  </si>
  <si>
    <t>May-Ago</t>
  </si>
  <si>
    <t>Notas:</t>
  </si>
  <si>
    <t>Can 27</t>
  </si>
  <si>
    <t>Kazaro</t>
  </si>
  <si>
    <t>FUTRONO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</si>
  <si>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</si>
  <si>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</si>
  <si>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</si>
  <si>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</si>
  <si>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</si>
  <si>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</si>
  <si>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</si>
  <si>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</si>
  <si>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</si>
  <si>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</si>
  <si>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</si>
  <si>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NIVEL  TECNOLOGICO  MEDIO  .  Falta riego la cual podria  aumentar un 30-40 % mas de  produccion </t>
  </si>
  <si>
    <t>EMPRESAS EXPORTADORA</t>
  </si>
  <si>
    <t>PRECIO ESPERADO ($/Kg)</t>
  </si>
  <si>
    <t>RENDIMIENTO (Kg/ha)</t>
  </si>
  <si>
    <t>ESCENARIOS COSTO UNITARIO  ($/Kg)</t>
  </si>
  <si>
    <t>Rendimiento (Kg /hà)</t>
  </si>
  <si>
    <t>Costo unitario ($/Kg) (*)</t>
  </si>
  <si>
    <t>FRAMBUESA (año 4)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</si>
</sst>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??_-;_-@_-"/>
    <numFmt numFmtId="181" formatCode="[$-C0A]mmmm\-yy;@"/>
    <numFmt numFmtId="182" formatCode="&quot; &quot;* #,##0&quot; &quot;;&quot; &quot;* &quot;-&quot;#,##0&quot; &quot;;&quot; &quot;* &quot;- &quot;"/>
    <numFmt numFmtId="183" formatCode="_-* #,##0.0_-;\-* #,##0.0_-;_-* &quot;-&quot;??_-;_-@_-"/>
    <numFmt numFmtId="184" formatCode="d/m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b/>
      <sz val="7"/>
      <color indexed="9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Calibri"/>
      <family val="2"/>
    </font>
    <font>
      <sz val="9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theme="8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0" fontId="2" fillId="0" borderId="0" xfId="47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0" fontId="2" fillId="0" borderId="0" xfId="47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180" fontId="2" fillId="0" borderId="0" xfId="47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0" fontId="2" fillId="0" borderId="0" xfId="47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49" fontId="8" fillId="33" borderId="11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vertical="center"/>
    </xf>
    <xf numFmtId="9" fontId="2" fillId="33" borderId="13" xfId="0" applyNumberFormat="1" applyFont="1" applyFill="1" applyBorder="1" applyAlignment="1">
      <alignment/>
    </xf>
    <xf numFmtId="182" fontId="8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34" borderId="0" xfId="0" applyFont="1" applyFill="1" applyBorder="1" applyAlignment="1">
      <alignment vertical="center"/>
    </xf>
    <xf numFmtId="49" fontId="8" fillId="35" borderId="15" xfId="0" applyNumberFormat="1" applyFont="1" applyFill="1" applyBorder="1" applyAlignment="1">
      <alignment vertical="center"/>
    </xf>
    <xf numFmtId="49" fontId="8" fillId="35" borderId="16" xfId="0" applyNumberFormat="1" applyFont="1" applyFill="1" applyBorder="1" applyAlignment="1">
      <alignment vertical="center"/>
    </xf>
    <xf numFmtId="49" fontId="2" fillId="35" borderId="17" xfId="0" applyNumberFormat="1" applyFont="1" applyFill="1" applyBorder="1" applyAlignment="1">
      <alignment/>
    </xf>
    <xf numFmtId="49" fontId="8" fillId="35" borderId="18" xfId="0" applyNumberFormat="1" applyFont="1" applyFill="1" applyBorder="1" applyAlignment="1">
      <alignment vertical="center"/>
    </xf>
    <xf numFmtId="182" fontId="8" fillId="35" borderId="19" xfId="0" applyNumberFormat="1" applyFont="1" applyFill="1" applyBorder="1" applyAlignment="1">
      <alignment vertical="center"/>
    </xf>
    <xf numFmtId="9" fontId="8" fillId="35" borderId="20" xfId="0" applyNumberFormat="1" applyFont="1" applyFill="1" applyBorder="1" applyAlignment="1">
      <alignment vertical="center"/>
    </xf>
    <xf numFmtId="49" fontId="8" fillId="35" borderId="21" xfId="0" applyNumberFormat="1" applyFont="1" applyFill="1" applyBorder="1" applyAlignment="1">
      <alignment vertical="center"/>
    </xf>
    <xf numFmtId="0" fontId="51" fillId="36" borderId="22" xfId="0" applyFont="1" applyFill="1" applyBorder="1" applyAlignment="1">
      <alignment horizontal="center" vertical="center"/>
    </xf>
    <xf numFmtId="49" fontId="51" fillId="36" borderId="0" xfId="0" applyNumberFormat="1" applyFont="1" applyFill="1" applyBorder="1" applyAlignment="1">
      <alignment horizontal="center" vertical="center"/>
    </xf>
    <xf numFmtId="0" fontId="51" fillId="36" borderId="0" xfId="0" applyFont="1" applyFill="1" applyBorder="1" applyAlignment="1">
      <alignment horizontal="center" vertical="center"/>
    </xf>
    <xf numFmtId="0" fontId="51" fillId="36" borderId="23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80" fontId="13" fillId="0" borderId="24" xfId="47" applyNumberFormat="1" applyFont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13" fillId="0" borderId="24" xfId="0" applyFont="1" applyBorder="1" applyAlignment="1">
      <alignment horizontal="right" vertical="center" wrapText="1"/>
    </xf>
    <xf numFmtId="0" fontId="13" fillId="0" borderId="24" xfId="0" applyFont="1" applyBorder="1" applyAlignment="1">
      <alignment vertical="center"/>
    </xf>
    <xf numFmtId="0" fontId="10" fillId="38" borderId="25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37" borderId="24" xfId="0" applyFont="1" applyFill="1" applyBorder="1" applyAlignment="1">
      <alignment horizontal="center" vertical="center" wrapText="1"/>
    </xf>
    <xf numFmtId="180" fontId="10" fillId="37" borderId="24" xfId="47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80" fontId="12" fillId="0" borderId="0" xfId="47" applyNumberFormat="1" applyFont="1" applyBorder="1" applyAlignment="1">
      <alignment vertical="center"/>
    </xf>
    <xf numFmtId="0" fontId="10" fillId="37" borderId="24" xfId="0" applyFont="1" applyFill="1" applyBorder="1" applyAlignment="1">
      <alignment vertical="center"/>
    </xf>
    <xf numFmtId="0" fontId="10" fillId="37" borderId="24" xfId="0" applyFont="1" applyFill="1" applyBorder="1" applyAlignment="1">
      <alignment horizontal="center" vertical="center"/>
    </xf>
    <xf numFmtId="180" fontId="10" fillId="37" borderId="24" xfId="47" applyNumberFormat="1" applyFont="1" applyFill="1" applyBorder="1" applyAlignment="1">
      <alignment horizontal="center" vertical="center"/>
    </xf>
    <xf numFmtId="180" fontId="12" fillId="0" borderId="0" xfId="47" applyNumberFormat="1" applyFont="1" applyBorder="1" applyAlignment="1">
      <alignment horizontal="center" vertical="center"/>
    </xf>
    <xf numFmtId="0" fontId="16" fillId="37" borderId="24" xfId="0" applyFont="1" applyFill="1" applyBorder="1" applyAlignment="1">
      <alignment vertical="center"/>
    </xf>
    <xf numFmtId="0" fontId="16" fillId="37" borderId="24" xfId="0" applyFont="1" applyFill="1" applyBorder="1" applyAlignment="1">
      <alignment horizontal="center" vertical="center"/>
    </xf>
    <xf numFmtId="180" fontId="16" fillId="37" borderId="24" xfId="47" applyNumberFormat="1" applyFont="1" applyFill="1" applyBorder="1" applyAlignment="1">
      <alignment horizontal="center" vertical="center" wrapText="1"/>
    </xf>
    <xf numFmtId="180" fontId="16" fillId="37" borderId="24" xfId="47" applyNumberFormat="1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vertical="center"/>
    </xf>
    <xf numFmtId="0" fontId="16" fillId="38" borderId="0" xfId="0" applyFont="1" applyFill="1" applyBorder="1" applyAlignment="1">
      <alignment horizontal="center" vertical="center"/>
    </xf>
    <xf numFmtId="180" fontId="16" fillId="38" borderId="0" xfId="47" applyNumberFormat="1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6" fillId="37" borderId="0" xfId="0" applyFont="1" applyFill="1" applyBorder="1" applyAlignment="1">
      <alignment horizontal="center" vertical="center"/>
    </xf>
    <xf numFmtId="180" fontId="16" fillId="37" borderId="0" xfId="47" applyNumberFormat="1" applyFont="1" applyFill="1" applyBorder="1" applyAlignment="1">
      <alignment vertical="center"/>
    </xf>
    <xf numFmtId="0" fontId="10" fillId="38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180" fontId="16" fillId="39" borderId="0" xfId="47" applyNumberFormat="1" applyFont="1" applyFill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180" fontId="13" fillId="0" borderId="24" xfId="47" applyNumberFormat="1" applyFont="1" applyBorder="1" applyAlignment="1">
      <alignment vertical="center"/>
    </xf>
    <xf numFmtId="0" fontId="17" fillId="37" borderId="24" xfId="0" applyFont="1" applyFill="1" applyBorder="1" applyAlignment="1">
      <alignment vertical="center"/>
    </xf>
    <xf numFmtId="0" fontId="17" fillId="37" borderId="24" xfId="0" applyFont="1" applyFill="1" applyBorder="1" applyAlignment="1">
      <alignment horizontal="center" vertical="center"/>
    </xf>
    <xf numFmtId="180" fontId="17" fillId="37" borderId="24" xfId="47" applyNumberFormat="1" applyFont="1" applyFill="1" applyBorder="1" applyAlignment="1">
      <alignment vertical="center"/>
    </xf>
    <xf numFmtId="180" fontId="13" fillId="0" borderId="24" xfId="47" applyNumberFormat="1" applyFont="1" applyBorder="1" applyAlignment="1">
      <alignment horizontal="center" vertical="center"/>
    </xf>
    <xf numFmtId="180" fontId="17" fillId="37" borderId="24" xfId="47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7" fillId="37" borderId="24" xfId="0" applyFont="1" applyFill="1" applyBorder="1" applyAlignment="1">
      <alignment horizontal="right" vertical="center"/>
    </xf>
    <xf numFmtId="180" fontId="17" fillId="37" borderId="24" xfId="47" applyNumberFormat="1" applyFont="1" applyFill="1" applyBorder="1" applyAlignment="1">
      <alignment horizontal="right" vertical="center"/>
    </xf>
    <xf numFmtId="180" fontId="8" fillId="33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24" xfId="0" applyFont="1" applyFill="1" applyBorder="1" applyAlignment="1">
      <alignment horizontal="left" vertical="top" wrapText="1"/>
    </xf>
    <xf numFmtId="180" fontId="12" fillId="0" borderId="24" xfId="47" applyNumberFormat="1" applyFont="1" applyBorder="1" applyAlignment="1">
      <alignment horizontal="right" vertical="center"/>
    </xf>
    <xf numFmtId="169" fontId="8" fillId="35" borderId="26" xfId="48" applyFont="1" applyFill="1" applyBorder="1" applyAlignment="1">
      <alignment vertical="center"/>
    </xf>
    <xf numFmtId="169" fontId="8" fillId="35" borderId="27" xfId="48" applyFont="1" applyFill="1" applyBorder="1" applyAlignment="1">
      <alignment vertical="center"/>
    </xf>
    <xf numFmtId="49" fontId="51" fillId="36" borderId="28" xfId="0" applyNumberFormat="1" applyFont="1" applyFill="1" applyBorder="1" applyAlignment="1">
      <alignment horizontal="center" vertical="center"/>
    </xf>
    <xf numFmtId="49" fontId="51" fillId="36" borderId="29" xfId="0" applyNumberFormat="1" applyFont="1" applyFill="1" applyBorder="1" applyAlignment="1">
      <alignment horizontal="center" vertical="center"/>
    </xf>
    <xf numFmtId="49" fontId="51" fillId="36" borderId="30" xfId="0" applyNumberFormat="1" applyFont="1" applyFill="1" applyBorder="1" applyAlignment="1">
      <alignment horizontal="center" vertical="center"/>
    </xf>
    <xf numFmtId="0" fontId="15" fillId="37" borderId="31" xfId="0" applyFont="1" applyFill="1" applyBorder="1" applyAlignment="1">
      <alignment horizontal="center" vertical="center"/>
    </xf>
    <xf numFmtId="0" fontId="15" fillId="37" borderId="32" xfId="0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52" fillId="37" borderId="24" xfId="0" applyFont="1" applyFill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17" fontId="13" fillId="0" borderId="24" xfId="0" applyNumberFormat="1" applyFont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4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28575</xdr:colOff>
      <xdr:row>7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5715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94"/>
  <sheetViews>
    <sheetView showGridLines="0" tabSelected="1" zoomScale="140" zoomScaleNormal="140" zoomScalePageLayoutView="0" workbookViewId="0" topLeftCell="A1">
      <selection activeCell="G88" sqref="G88"/>
    </sheetView>
  </sheetViews>
  <sheetFormatPr defaultColWidth="10.8515625" defaultRowHeight="15" customHeight="1"/>
  <cols>
    <col min="1" max="1" width="3.28125" style="1" customWidth="1"/>
    <col min="2" max="2" width="23.140625" style="1" customWidth="1"/>
    <col min="3" max="3" width="13.421875" style="1" customWidth="1"/>
    <col min="4" max="4" width="9.00390625" style="1" customWidth="1"/>
    <col min="5" max="5" width="13.140625" style="1" customWidth="1"/>
    <col min="6" max="6" width="12.7109375" style="1" customWidth="1"/>
    <col min="7" max="7" width="13.8515625" style="1" customWidth="1"/>
    <col min="8" max="16384" width="10.8515625" style="1" customWidth="1"/>
  </cols>
  <sheetData>
    <row r="8" ht="18" customHeight="1">
      <c r="E8" s="2"/>
    </row>
    <row r="9" spans="2:7" ht="23.25" customHeight="1">
      <c r="B9" s="41" t="s">
        <v>58</v>
      </c>
      <c r="C9" s="85" t="s">
        <v>108</v>
      </c>
      <c r="D9" s="42"/>
      <c r="E9" s="96" t="s">
        <v>104</v>
      </c>
      <c r="F9" s="96"/>
      <c r="G9" s="86">
        <v>6000</v>
      </c>
    </row>
    <row r="10" spans="2:7" ht="18" customHeight="1">
      <c r="B10" s="43" t="s">
        <v>0</v>
      </c>
      <c r="C10" s="44" t="s">
        <v>64</v>
      </c>
      <c r="D10" s="45"/>
      <c r="E10" s="97" t="s">
        <v>1</v>
      </c>
      <c r="F10" s="97"/>
      <c r="G10" s="44" t="s">
        <v>67</v>
      </c>
    </row>
    <row r="11" spans="2:7" ht="18" customHeight="1">
      <c r="B11" s="43" t="s">
        <v>59</v>
      </c>
      <c r="C11" s="44" t="s">
        <v>100</v>
      </c>
      <c r="D11" s="45"/>
      <c r="E11" s="97" t="s">
        <v>103</v>
      </c>
      <c r="F11" s="97"/>
      <c r="G11" s="46">
        <v>1800</v>
      </c>
    </row>
    <row r="12" spans="2:7" ht="18" customHeight="1">
      <c r="B12" s="43" t="s">
        <v>60</v>
      </c>
      <c r="C12" s="44" t="s">
        <v>65</v>
      </c>
      <c r="D12" s="45"/>
      <c r="E12" s="97" t="s">
        <v>62</v>
      </c>
      <c r="F12" s="97"/>
      <c r="G12" s="46">
        <f>G9*G11</f>
        <v>10800000</v>
      </c>
    </row>
    <row r="13" spans="2:7" ht="23.25" customHeight="1">
      <c r="B13" s="43" t="s">
        <v>61</v>
      </c>
      <c r="C13" s="47" t="s">
        <v>89</v>
      </c>
      <c r="D13" s="45"/>
      <c r="E13" s="97" t="s">
        <v>63</v>
      </c>
      <c r="F13" s="97"/>
      <c r="G13" s="48" t="s">
        <v>102</v>
      </c>
    </row>
    <row r="14" spans="2:7" ht="18.75" customHeight="1">
      <c r="B14" s="43" t="s">
        <v>2</v>
      </c>
      <c r="C14" s="48" t="s">
        <v>89</v>
      </c>
      <c r="D14" s="45"/>
      <c r="E14" s="97" t="s">
        <v>3</v>
      </c>
      <c r="F14" s="97"/>
      <c r="G14" s="44" t="s">
        <v>68</v>
      </c>
    </row>
    <row r="15" spans="2:7" ht="18" customHeight="1">
      <c r="B15" s="43" t="s">
        <v>4</v>
      </c>
      <c r="C15" s="98">
        <v>44986</v>
      </c>
      <c r="D15" s="45"/>
      <c r="E15" s="95" t="s">
        <v>5</v>
      </c>
      <c r="F15" s="95"/>
      <c r="G15" s="44" t="s">
        <v>66</v>
      </c>
    </row>
    <row r="16" spans="2:7" ht="18" customHeight="1">
      <c r="B16" s="3"/>
      <c r="C16" s="11"/>
      <c r="E16" s="4"/>
      <c r="F16" s="4"/>
      <c r="G16" s="4"/>
    </row>
    <row r="17" spans="2:7" ht="18" customHeight="1">
      <c r="B17" s="92" t="s">
        <v>69</v>
      </c>
      <c r="C17" s="93"/>
      <c r="D17" s="93"/>
      <c r="E17" s="93"/>
      <c r="F17" s="93"/>
      <c r="G17" s="94"/>
    </row>
    <row r="18" spans="3:6" ht="18" customHeight="1">
      <c r="C18" s="9"/>
      <c r="D18" s="9"/>
      <c r="E18" s="10"/>
      <c r="F18" s="7"/>
    </row>
    <row r="19" spans="2:7" ht="18" customHeight="1">
      <c r="B19" s="50" t="s">
        <v>6</v>
      </c>
      <c r="C19" s="51"/>
      <c r="D19" s="51"/>
      <c r="E19" s="51"/>
      <c r="F19" s="51"/>
      <c r="G19" s="51"/>
    </row>
    <row r="20" spans="2:7" ht="24" customHeight="1">
      <c r="B20" s="41" t="s">
        <v>7</v>
      </c>
      <c r="C20" s="52" t="s">
        <v>8</v>
      </c>
      <c r="D20" s="52" t="s">
        <v>9</v>
      </c>
      <c r="E20" s="52" t="s">
        <v>10</v>
      </c>
      <c r="F20" s="53" t="s">
        <v>11</v>
      </c>
      <c r="G20" s="53" t="s">
        <v>12</v>
      </c>
    </row>
    <row r="21" spans="2:7" ht="18" customHeight="1">
      <c r="B21" s="49" t="s">
        <v>13</v>
      </c>
      <c r="C21" s="73" t="s">
        <v>14</v>
      </c>
      <c r="D21" s="44">
        <v>2</v>
      </c>
      <c r="E21" s="44" t="s">
        <v>70</v>
      </c>
      <c r="F21" s="46">
        <v>19800</v>
      </c>
      <c r="G21" s="74">
        <f aca="true" t="shared" si="0" ref="G21:G27">+D21*F21</f>
        <v>39600</v>
      </c>
    </row>
    <row r="22" spans="2:7" ht="18" customHeight="1">
      <c r="B22" s="49" t="s">
        <v>15</v>
      </c>
      <c r="C22" s="73" t="s">
        <v>14</v>
      </c>
      <c r="D22" s="44">
        <v>30</v>
      </c>
      <c r="E22" s="44" t="s">
        <v>71</v>
      </c>
      <c r="F22" s="46">
        <v>19800</v>
      </c>
      <c r="G22" s="74">
        <f t="shared" si="0"/>
        <v>594000</v>
      </c>
    </row>
    <row r="23" spans="2:7" ht="18" customHeight="1">
      <c r="B23" s="49" t="s">
        <v>16</v>
      </c>
      <c r="C23" s="73" t="s">
        <v>14</v>
      </c>
      <c r="D23" s="44">
        <v>6</v>
      </c>
      <c r="E23" s="44" t="s">
        <v>72</v>
      </c>
      <c r="F23" s="46">
        <v>19800</v>
      </c>
      <c r="G23" s="74">
        <f t="shared" si="0"/>
        <v>118800</v>
      </c>
    </row>
    <row r="24" spans="2:7" ht="18" customHeight="1">
      <c r="B24" s="49" t="s">
        <v>17</v>
      </c>
      <c r="C24" s="73" t="s">
        <v>14</v>
      </c>
      <c r="D24" s="44">
        <v>13</v>
      </c>
      <c r="E24" s="44" t="s">
        <v>73</v>
      </c>
      <c r="F24" s="46">
        <v>19800</v>
      </c>
      <c r="G24" s="74">
        <f t="shared" si="0"/>
        <v>257400</v>
      </c>
    </row>
    <row r="25" spans="2:7" ht="18" customHeight="1">
      <c r="B25" s="49" t="s">
        <v>18</v>
      </c>
      <c r="C25" s="73" t="s">
        <v>14</v>
      </c>
      <c r="D25" s="44">
        <v>4</v>
      </c>
      <c r="E25" s="44" t="s">
        <v>74</v>
      </c>
      <c r="F25" s="46">
        <v>19800</v>
      </c>
      <c r="G25" s="74">
        <f t="shared" si="0"/>
        <v>79200</v>
      </c>
    </row>
    <row r="26" spans="2:7" ht="18" customHeight="1">
      <c r="B26" s="49" t="s">
        <v>19</v>
      </c>
      <c r="C26" s="73" t="s">
        <v>14</v>
      </c>
      <c r="D26" s="44">
        <v>7</v>
      </c>
      <c r="E26" s="44" t="s">
        <v>75</v>
      </c>
      <c r="F26" s="46">
        <v>19800</v>
      </c>
      <c r="G26" s="74">
        <f t="shared" si="0"/>
        <v>138600</v>
      </c>
    </row>
    <row r="27" spans="2:7" ht="18" customHeight="1">
      <c r="B27" s="49" t="s">
        <v>20</v>
      </c>
      <c r="C27" s="73" t="s">
        <v>14</v>
      </c>
      <c r="D27" s="44">
        <v>240</v>
      </c>
      <c r="E27" s="44" t="s">
        <v>67</v>
      </c>
      <c r="F27" s="46">
        <v>19800</v>
      </c>
      <c r="G27" s="74">
        <f t="shared" si="0"/>
        <v>4752000</v>
      </c>
    </row>
    <row r="28" spans="2:7" ht="18" customHeight="1">
      <c r="B28" s="75" t="s">
        <v>21</v>
      </c>
      <c r="C28" s="76"/>
      <c r="D28" s="81"/>
      <c r="E28" s="81"/>
      <c r="F28" s="82"/>
      <c r="G28" s="77">
        <f>SUM(G21:G27)</f>
        <v>5979600</v>
      </c>
    </row>
    <row r="29" spans="2:7" ht="18" customHeight="1">
      <c r="B29" s="4"/>
      <c r="C29" s="5"/>
      <c r="D29" s="5"/>
      <c r="E29" s="5"/>
      <c r="F29" s="6"/>
      <c r="G29" s="6"/>
    </row>
    <row r="30" spans="2:7" ht="18" customHeight="1">
      <c r="B30" s="50" t="s">
        <v>22</v>
      </c>
      <c r="C30" s="54"/>
      <c r="D30" s="54"/>
      <c r="E30" s="54"/>
      <c r="F30" s="55"/>
      <c r="G30" s="55"/>
    </row>
    <row r="31" spans="2:7" ht="23.25" customHeight="1">
      <c r="B31" s="56" t="s">
        <v>7</v>
      </c>
      <c r="C31" s="52" t="s">
        <v>8</v>
      </c>
      <c r="D31" s="52" t="s">
        <v>9</v>
      </c>
      <c r="E31" s="57" t="s">
        <v>10</v>
      </c>
      <c r="F31" s="53" t="s">
        <v>11</v>
      </c>
      <c r="G31" s="58" t="s">
        <v>12</v>
      </c>
    </row>
    <row r="32" spans="2:7" ht="18" customHeight="1">
      <c r="B32" s="49"/>
      <c r="C32" s="73"/>
      <c r="D32" s="73"/>
      <c r="E32" s="73"/>
      <c r="F32" s="74"/>
      <c r="G32" s="78"/>
    </row>
    <row r="33" spans="2:7" ht="18" customHeight="1">
      <c r="B33" s="75" t="s">
        <v>23</v>
      </c>
      <c r="C33" s="76"/>
      <c r="D33" s="76"/>
      <c r="E33" s="76"/>
      <c r="F33" s="77"/>
      <c r="G33" s="79">
        <f>+G32</f>
        <v>0</v>
      </c>
    </row>
    <row r="34" spans="2:7" ht="18" customHeight="1">
      <c r="B34" s="4"/>
      <c r="C34" s="5"/>
      <c r="D34" s="5"/>
      <c r="E34" s="5"/>
      <c r="F34" s="6"/>
      <c r="G34" s="16"/>
    </row>
    <row r="35" spans="2:7" ht="18" customHeight="1">
      <c r="B35" s="50" t="s">
        <v>24</v>
      </c>
      <c r="C35" s="54"/>
      <c r="D35" s="54"/>
      <c r="E35" s="54"/>
      <c r="F35" s="55"/>
      <c r="G35" s="59"/>
    </row>
    <row r="36" spans="2:7" ht="24.75" customHeight="1">
      <c r="B36" s="56" t="s">
        <v>7</v>
      </c>
      <c r="C36" s="57" t="s">
        <v>8</v>
      </c>
      <c r="D36" s="57" t="s">
        <v>9</v>
      </c>
      <c r="E36" s="57" t="s">
        <v>10</v>
      </c>
      <c r="F36" s="53" t="s">
        <v>11</v>
      </c>
      <c r="G36" s="58" t="s">
        <v>12</v>
      </c>
    </row>
    <row r="37" spans="2:7" ht="18" customHeight="1">
      <c r="B37" s="49"/>
      <c r="C37" s="73"/>
      <c r="D37" s="73"/>
      <c r="E37" s="73"/>
      <c r="F37" s="74"/>
      <c r="G37" s="78"/>
    </row>
    <row r="38" spans="2:7" ht="18" customHeight="1">
      <c r="B38" s="75" t="s">
        <v>25</v>
      </c>
      <c r="C38" s="76"/>
      <c r="D38" s="76"/>
      <c r="E38" s="76"/>
      <c r="F38" s="77"/>
      <c r="G38" s="79">
        <f>+G37</f>
        <v>0</v>
      </c>
    </row>
    <row r="39" spans="2:7" ht="18" customHeight="1">
      <c r="B39" s="4"/>
      <c r="C39" s="5"/>
      <c r="D39" s="5"/>
      <c r="E39" s="5"/>
      <c r="F39" s="6"/>
      <c r="G39" s="16"/>
    </row>
    <row r="40" spans="2:7" ht="18" customHeight="1">
      <c r="B40" s="50" t="s">
        <v>26</v>
      </c>
      <c r="C40" s="54"/>
      <c r="D40" s="54"/>
      <c r="E40" s="54"/>
      <c r="F40" s="55"/>
      <c r="G40" s="59"/>
    </row>
    <row r="41" spans="2:7" ht="24" customHeight="1">
      <c r="B41" s="41" t="s">
        <v>27</v>
      </c>
      <c r="C41" s="52" t="s">
        <v>81</v>
      </c>
      <c r="D41" s="52" t="s">
        <v>82</v>
      </c>
      <c r="E41" s="52" t="s">
        <v>10</v>
      </c>
      <c r="F41" s="53" t="s">
        <v>11</v>
      </c>
      <c r="G41" s="53" t="s">
        <v>12</v>
      </c>
    </row>
    <row r="42" spans="2:8" ht="18" customHeight="1">
      <c r="B42" s="80" t="s">
        <v>28</v>
      </c>
      <c r="C42" s="73"/>
      <c r="D42" s="44"/>
      <c r="E42" s="44"/>
      <c r="F42" s="46"/>
      <c r="G42" s="74"/>
      <c r="H42" s="12"/>
    </row>
    <row r="43" spans="2:8" ht="18" customHeight="1">
      <c r="B43" s="49" t="s">
        <v>87</v>
      </c>
      <c r="C43" s="73" t="s">
        <v>29</v>
      </c>
      <c r="D43" s="44">
        <v>200</v>
      </c>
      <c r="E43" s="44" t="s">
        <v>76</v>
      </c>
      <c r="F43" s="46">
        <v>1449</v>
      </c>
      <c r="G43" s="74">
        <f>D43*F43</f>
        <v>289800</v>
      </c>
      <c r="H43" s="12"/>
    </row>
    <row r="44" spans="2:8" ht="18" customHeight="1">
      <c r="B44" s="49" t="s">
        <v>30</v>
      </c>
      <c r="C44" s="73" t="s">
        <v>29</v>
      </c>
      <c r="D44" s="44">
        <v>200</v>
      </c>
      <c r="E44" s="44" t="s">
        <v>77</v>
      </c>
      <c r="F44" s="46">
        <v>1823</v>
      </c>
      <c r="G44" s="74">
        <f aca="true" t="shared" si="1" ref="G44:G56">D44*F44</f>
        <v>364600</v>
      </c>
      <c r="H44" s="12"/>
    </row>
    <row r="45" spans="2:8" ht="18" customHeight="1">
      <c r="B45" s="49" t="s">
        <v>31</v>
      </c>
      <c r="C45" s="73" t="s">
        <v>29</v>
      </c>
      <c r="D45" s="44">
        <v>200</v>
      </c>
      <c r="E45" s="44" t="s">
        <v>77</v>
      </c>
      <c r="F45" s="46">
        <v>1911</v>
      </c>
      <c r="G45" s="74">
        <f t="shared" si="1"/>
        <v>382200</v>
      </c>
      <c r="H45" s="12"/>
    </row>
    <row r="46" spans="2:8" ht="18" customHeight="1">
      <c r="B46" s="49" t="s">
        <v>32</v>
      </c>
      <c r="C46" s="73" t="s">
        <v>29</v>
      </c>
      <c r="D46" s="44">
        <v>50</v>
      </c>
      <c r="E46" s="44" t="s">
        <v>77</v>
      </c>
      <c r="F46" s="46">
        <v>1058</v>
      </c>
      <c r="G46" s="74">
        <f t="shared" si="1"/>
        <v>52900</v>
      </c>
      <c r="H46" s="12"/>
    </row>
    <row r="47" spans="2:8" ht="18" customHeight="1">
      <c r="B47" s="49" t="s">
        <v>33</v>
      </c>
      <c r="C47" s="73" t="s">
        <v>83</v>
      </c>
      <c r="D47" s="44">
        <v>2</v>
      </c>
      <c r="E47" s="44" t="s">
        <v>78</v>
      </c>
      <c r="F47" s="46">
        <v>18150</v>
      </c>
      <c r="G47" s="74">
        <f t="shared" si="1"/>
        <v>36300</v>
      </c>
      <c r="H47" s="12"/>
    </row>
    <row r="48" spans="2:8" ht="18" customHeight="1">
      <c r="B48" s="49" t="s">
        <v>34</v>
      </c>
      <c r="C48" s="73" t="s">
        <v>83</v>
      </c>
      <c r="D48" s="44">
        <v>2</v>
      </c>
      <c r="E48" s="44" t="s">
        <v>78</v>
      </c>
      <c r="F48" s="46">
        <v>14393</v>
      </c>
      <c r="G48" s="74">
        <f t="shared" si="1"/>
        <v>28786</v>
      </c>
      <c r="H48" s="12"/>
    </row>
    <row r="49" spans="2:8" ht="18" customHeight="1">
      <c r="B49" s="49" t="s">
        <v>35</v>
      </c>
      <c r="C49" s="73" t="s">
        <v>83</v>
      </c>
      <c r="D49" s="44">
        <v>4</v>
      </c>
      <c r="E49" s="44" t="s">
        <v>78</v>
      </c>
      <c r="F49" s="46">
        <v>14393</v>
      </c>
      <c r="G49" s="74">
        <f t="shared" si="1"/>
        <v>57572</v>
      </c>
      <c r="H49" s="12"/>
    </row>
    <row r="50" spans="2:8" ht="18" customHeight="1">
      <c r="B50" s="80" t="s">
        <v>36</v>
      </c>
      <c r="C50" s="73"/>
      <c r="D50" s="44"/>
      <c r="E50" s="44"/>
      <c r="F50" s="46"/>
      <c r="G50" s="74"/>
      <c r="H50" s="12"/>
    </row>
    <row r="51" spans="2:8" ht="18" customHeight="1">
      <c r="B51" s="49" t="s">
        <v>88</v>
      </c>
      <c r="C51" s="73" t="s">
        <v>83</v>
      </c>
      <c r="D51" s="44">
        <v>10</v>
      </c>
      <c r="E51" s="44" t="s">
        <v>79</v>
      </c>
      <c r="F51" s="46">
        <v>13704</v>
      </c>
      <c r="G51" s="74">
        <f t="shared" si="1"/>
        <v>137040</v>
      </c>
      <c r="H51" s="12"/>
    </row>
    <row r="52" spans="2:8" ht="18" customHeight="1">
      <c r="B52" s="80" t="s">
        <v>37</v>
      </c>
      <c r="C52" s="73"/>
      <c r="D52" s="44"/>
      <c r="E52" s="44"/>
      <c r="F52" s="46"/>
      <c r="G52" s="74"/>
      <c r="H52" s="12"/>
    </row>
    <row r="53" spans="2:8" ht="18" customHeight="1">
      <c r="B53" s="49" t="s">
        <v>38</v>
      </c>
      <c r="C53" s="73" t="s">
        <v>39</v>
      </c>
      <c r="D53" s="44">
        <v>4</v>
      </c>
      <c r="E53" s="44" t="s">
        <v>80</v>
      </c>
      <c r="F53" s="46">
        <v>5160</v>
      </c>
      <c r="G53" s="74">
        <f t="shared" si="1"/>
        <v>20640</v>
      </c>
      <c r="H53" s="12"/>
    </row>
    <row r="54" spans="2:8" ht="18" customHeight="1">
      <c r="B54" s="49" t="s">
        <v>40</v>
      </c>
      <c r="C54" s="73" t="s">
        <v>83</v>
      </c>
      <c r="D54" s="44">
        <v>6</v>
      </c>
      <c r="E54" s="44" t="s">
        <v>85</v>
      </c>
      <c r="F54" s="46">
        <v>4380</v>
      </c>
      <c r="G54" s="74">
        <f t="shared" si="1"/>
        <v>26280</v>
      </c>
      <c r="H54" s="12"/>
    </row>
    <row r="55" spans="2:8" ht="18" customHeight="1">
      <c r="B55" s="80" t="s">
        <v>41</v>
      </c>
      <c r="C55" s="73"/>
      <c r="D55" s="44"/>
      <c r="E55" s="44"/>
      <c r="F55" s="46"/>
      <c r="G55" s="74"/>
      <c r="H55" s="12"/>
    </row>
    <row r="56" spans="2:8" ht="18" customHeight="1">
      <c r="B56" s="49" t="s">
        <v>42</v>
      </c>
      <c r="C56" s="73" t="s">
        <v>29</v>
      </c>
      <c r="D56" s="44">
        <v>2</v>
      </c>
      <c r="E56" s="44" t="s">
        <v>85</v>
      </c>
      <c r="F56" s="46">
        <v>7020</v>
      </c>
      <c r="G56" s="74">
        <f t="shared" si="1"/>
        <v>14040</v>
      </c>
      <c r="H56" s="12"/>
    </row>
    <row r="57" spans="2:8" ht="18" customHeight="1">
      <c r="B57" s="75" t="s">
        <v>43</v>
      </c>
      <c r="C57" s="76"/>
      <c r="D57" s="81"/>
      <c r="E57" s="81"/>
      <c r="F57" s="82"/>
      <c r="G57" s="77">
        <f>SUM(G43:G56)</f>
        <v>1410158</v>
      </c>
      <c r="H57" s="12"/>
    </row>
    <row r="58" spans="2:7" ht="18" customHeight="1">
      <c r="B58" s="7"/>
      <c r="C58" s="5"/>
      <c r="D58" s="5"/>
      <c r="E58" s="5"/>
      <c r="F58" s="6"/>
      <c r="G58" s="8"/>
    </row>
    <row r="59" spans="2:7" ht="18" customHeight="1">
      <c r="B59" s="50" t="s">
        <v>44</v>
      </c>
      <c r="C59" s="54"/>
      <c r="D59" s="54"/>
      <c r="E59" s="54"/>
      <c r="F59" s="55"/>
      <c r="G59" s="55"/>
    </row>
    <row r="60" spans="2:7" ht="23.25" customHeight="1">
      <c r="B60" s="60" t="s">
        <v>45</v>
      </c>
      <c r="C60" s="52" t="s">
        <v>81</v>
      </c>
      <c r="D60" s="52" t="s">
        <v>82</v>
      </c>
      <c r="E60" s="61" t="s">
        <v>10</v>
      </c>
      <c r="F60" s="62" t="s">
        <v>11</v>
      </c>
      <c r="G60" s="63" t="s">
        <v>12</v>
      </c>
    </row>
    <row r="61" spans="2:7" ht="18" customHeight="1">
      <c r="B61" s="49"/>
      <c r="C61" s="73"/>
      <c r="D61" s="73"/>
      <c r="E61" s="73"/>
      <c r="F61" s="74"/>
      <c r="G61" s="74"/>
    </row>
    <row r="62" spans="2:7" ht="18" customHeight="1">
      <c r="B62" s="75" t="s">
        <v>46</v>
      </c>
      <c r="C62" s="76"/>
      <c r="D62" s="76"/>
      <c r="E62" s="76"/>
      <c r="F62" s="77"/>
      <c r="G62" s="77">
        <f>+G61</f>
        <v>0</v>
      </c>
    </row>
    <row r="63" spans="2:7" ht="18" customHeight="1">
      <c r="B63" s="7"/>
      <c r="C63" s="5"/>
      <c r="D63" s="5"/>
      <c r="E63" s="5"/>
      <c r="F63" s="6"/>
      <c r="G63" s="8"/>
    </row>
    <row r="64" spans="2:7" ht="18" customHeight="1">
      <c r="B64" s="64" t="s">
        <v>47</v>
      </c>
      <c r="C64" s="65"/>
      <c r="D64" s="65"/>
      <c r="E64" s="65"/>
      <c r="F64" s="66"/>
      <c r="G64" s="66">
        <f>+G28+G33+G38+G57+G62</f>
        <v>7389758</v>
      </c>
    </row>
    <row r="65" spans="2:7" ht="18" customHeight="1">
      <c r="B65" s="67" t="s">
        <v>48</v>
      </c>
      <c r="C65" s="68"/>
      <c r="D65" s="68"/>
      <c r="E65" s="68"/>
      <c r="F65" s="69"/>
      <c r="G65" s="69">
        <f>+G64*5%</f>
        <v>369487.9</v>
      </c>
    </row>
    <row r="66" spans="2:7" ht="18" customHeight="1">
      <c r="B66" s="64" t="s">
        <v>49</v>
      </c>
      <c r="C66" s="70"/>
      <c r="D66" s="65"/>
      <c r="E66" s="65"/>
      <c r="F66" s="66"/>
      <c r="G66" s="66">
        <f>SUM(G64:G65)</f>
        <v>7759245.9</v>
      </c>
    </row>
    <row r="67" spans="2:7" ht="18" customHeight="1">
      <c r="B67" s="67" t="s">
        <v>50</v>
      </c>
      <c r="C67" s="71"/>
      <c r="D67" s="68"/>
      <c r="E67" s="68"/>
      <c r="F67" s="69"/>
      <c r="G67" s="69">
        <f>G12</f>
        <v>10800000</v>
      </c>
    </row>
    <row r="68" spans="2:7" ht="18" customHeight="1">
      <c r="B68" s="64" t="s">
        <v>51</v>
      </c>
      <c r="C68" s="70"/>
      <c r="D68" s="65"/>
      <c r="E68" s="65"/>
      <c r="F68" s="66"/>
      <c r="G68" s="72">
        <f>+G67-G66</f>
        <v>3040754.0999999996</v>
      </c>
    </row>
    <row r="69" ht="18" customHeight="1">
      <c r="B69" s="13" t="s">
        <v>84</v>
      </c>
    </row>
    <row r="70" ht="18" customHeight="1">
      <c r="B70" s="14" t="s">
        <v>86</v>
      </c>
    </row>
    <row r="71" ht="18" customHeight="1">
      <c r="B71" s="15" t="s">
        <v>52</v>
      </c>
    </row>
    <row r="72" ht="18" customHeight="1">
      <c r="B72" s="15" t="s">
        <v>53</v>
      </c>
    </row>
    <row r="73" ht="18" customHeight="1">
      <c r="B73" s="15" t="s">
        <v>54</v>
      </c>
    </row>
    <row r="74" ht="18" customHeight="1">
      <c r="B74" s="15" t="s">
        <v>55</v>
      </c>
    </row>
    <row r="75" ht="18" customHeight="1">
      <c r="B75" s="15" t="s">
        <v>56</v>
      </c>
    </row>
    <row r="76" ht="18" customHeight="1">
      <c r="B76" s="15" t="s">
        <v>57</v>
      </c>
    </row>
    <row r="77" ht="18" customHeight="1"/>
    <row r="78" spans="1:5" ht="18" customHeight="1" thickBot="1">
      <c r="A78" s="17"/>
      <c r="B78" s="89" t="s">
        <v>90</v>
      </c>
      <c r="C78" s="90"/>
      <c r="D78" s="91"/>
      <c r="E78" s="28"/>
    </row>
    <row r="79" spans="1:5" ht="18" customHeight="1">
      <c r="A79" s="17"/>
      <c r="B79" s="30" t="s">
        <v>45</v>
      </c>
      <c r="C79" s="31" t="s">
        <v>91</v>
      </c>
      <c r="D79" s="32" t="s">
        <v>92</v>
      </c>
      <c r="E79" s="28"/>
    </row>
    <row r="80" spans="1:5" ht="15" customHeight="1">
      <c r="A80" s="17"/>
      <c r="B80" s="18" t="s">
        <v>93</v>
      </c>
      <c r="C80" s="19">
        <f>+G28</f>
        <v>5979600</v>
      </c>
      <c r="D80" s="20">
        <f aca="true" t="shared" si="2" ref="D80:D85">+C80/$C$86</f>
        <v>0.7706418996206834</v>
      </c>
      <c r="E80" s="28"/>
    </row>
    <row r="81" spans="1:5" ht="15" customHeight="1">
      <c r="A81" s="17"/>
      <c r="B81" s="18" t="s">
        <v>94</v>
      </c>
      <c r="C81" s="83">
        <f>+G33</f>
        <v>0</v>
      </c>
      <c r="D81" s="20">
        <f t="shared" si="2"/>
        <v>0</v>
      </c>
      <c r="E81" s="28"/>
    </row>
    <row r="82" spans="1:5" ht="15" customHeight="1">
      <c r="A82" s="17"/>
      <c r="B82" s="18" t="s">
        <v>95</v>
      </c>
      <c r="C82" s="19">
        <f>+G38</f>
        <v>0</v>
      </c>
      <c r="D82" s="20">
        <f t="shared" si="2"/>
        <v>0</v>
      </c>
      <c r="E82" s="28"/>
    </row>
    <row r="83" spans="1:5" ht="15" customHeight="1">
      <c r="A83" s="17"/>
      <c r="B83" s="18" t="s">
        <v>27</v>
      </c>
      <c r="C83" s="19">
        <f>+G57</f>
        <v>1410158</v>
      </c>
      <c r="D83" s="20">
        <f t="shared" si="2"/>
        <v>0.18173905276026886</v>
      </c>
      <c r="E83" s="28"/>
    </row>
    <row r="84" spans="1:5" ht="15" customHeight="1">
      <c r="A84" s="17"/>
      <c r="B84" s="18" t="s">
        <v>96</v>
      </c>
      <c r="C84" s="21">
        <f>+G62</f>
        <v>0</v>
      </c>
      <c r="D84" s="20">
        <f t="shared" si="2"/>
        <v>0</v>
      </c>
      <c r="E84" s="29"/>
    </row>
    <row r="85" spans="1:5" ht="15" customHeight="1">
      <c r="A85" s="17"/>
      <c r="B85" s="18" t="s">
        <v>97</v>
      </c>
      <c r="C85" s="21">
        <f>+G65</f>
        <v>369487.9</v>
      </c>
      <c r="D85" s="20">
        <f t="shared" si="2"/>
        <v>0.047619047619047616</v>
      </c>
      <c r="E85" s="29"/>
    </row>
    <row r="86" spans="1:5" ht="15" customHeight="1" thickBot="1">
      <c r="A86" s="17"/>
      <c r="B86" s="33" t="s">
        <v>98</v>
      </c>
      <c r="C86" s="34">
        <f>SUM(C80:C85)</f>
        <v>7759245.9</v>
      </c>
      <c r="D86" s="35">
        <f>SUM(D80:D85)</f>
        <v>1</v>
      </c>
      <c r="E86" s="29"/>
    </row>
    <row r="87" spans="1:5" ht="15" customHeight="1">
      <c r="A87" s="17"/>
      <c r="B87" s="22"/>
      <c r="C87" s="23"/>
      <c r="D87" s="23"/>
      <c r="E87" s="23"/>
    </row>
    <row r="88" spans="1:5" ht="15" customHeight="1">
      <c r="A88" s="17"/>
      <c r="B88" s="24"/>
      <c r="C88" s="23"/>
      <c r="D88" s="23"/>
      <c r="E88" s="23"/>
    </row>
    <row r="89" spans="1:5" ht="15" customHeight="1" thickBot="1">
      <c r="A89" s="25"/>
      <c r="B89" s="37"/>
      <c r="C89" s="38" t="s">
        <v>105</v>
      </c>
      <c r="D89" s="39"/>
      <c r="E89" s="40"/>
    </row>
    <row r="90" spans="1:5" ht="15" customHeight="1">
      <c r="A90" s="17"/>
      <c r="B90" s="36" t="s">
        <v>106</v>
      </c>
      <c r="C90" s="87">
        <v>5000</v>
      </c>
      <c r="D90" s="87">
        <v>6000</v>
      </c>
      <c r="E90" s="88">
        <v>7000</v>
      </c>
    </row>
    <row r="91" spans="1:5" ht="15" customHeight="1" thickBot="1">
      <c r="A91" s="17"/>
      <c r="B91" s="33" t="s">
        <v>107</v>
      </c>
      <c r="C91" s="34">
        <f>+$C$86/C90</f>
        <v>1551.8491800000002</v>
      </c>
      <c r="D91" s="34">
        <f>+$C$86/D90</f>
        <v>1293.20765</v>
      </c>
      <c r="E91" s="34">
        <f>+$C$86/E90</f>
        <v>1108.4637</v>
      </c>
    </row>
    <row r="92" spans="1:5" ht="15" customHeight="1">
      <c r="A92" s="17"/>
      <c r="B92" s="26" t="s">
        <v>99</v>
      </c>
      <c r="C92" s="27"/>
      <c r="D92" s="27"/>
      <c r="E92" s="27"/>
    </row>
    <row r="94" spans="2:6" ht="15" customHeight="1">
      <c r="B94" s="84" t="s">
        <v>101</v>
      </c>
      <c r="C94" s="84"/>
      <c r="D94" s="84"/>
      <c r="E94" s="84"/>
      <c r="F94" s="84"/>
    </row>
  </sheetData>
  <sheetProtection/>
  <mergeCells count="9">
    <mergeCell ref="B78:D78"/>
    <mergeCell ref="B17:G17"/>
    <mergeCell ref="E15:F15"/>
    <mergeCell ref="E9:F9"/>
    <mergeCell ref="E10:F10"/>
    <mergeCell ref="E11:F11"/>
    <mergeCell ref="E13:F13"/>
    <mergeCell ref="E14:F14"/>
    <mergeCell ref="E12:F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Diaz Molina Victor Leonardo</cp:lastModifiedBy>
  <cp:lastPrinted>2017-01-30T16:00:05Z</cp:lastPrinted>
  <dcterms:created xsi:type="dcterms:W3CDTF">2014-11-19T14:04:50Z</dcterms:created>
  <dcterms:modified xsi:type="dcterms:W3CDTF">2023-03-31T14:32:28Z</dcterms:modified>
  <cp:category/>
  <cp:version/>
  <cp:contentType/>
  <cp:contentStatus/>
</cp:coreProperties>
</file>