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C 2023\"/>
    </mc:Choice>
  </mc:AlternateContent>
  <bookViews>
    <workbookView xWindow="0" yWindow="0" windowWidth="25200" windowHeight="11385"/>
  </bookViews>
  <sheets>
    <sheet name="AP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G60" i="1"/>
  <c r="G61" i="1"/>
  <c r="G46" i="1"/>
  <c r="G47" i="1"/>
  <c r="G48" i="1"/>
  <c r="G49" i="1"/>
  <c r="G50" i="1"/>
  <c r="G51" i="1"/>
  <c r="G53" i="1"/>
  <c r="G54" i="1"/>
  <c r="G24" i="1"/>
  <c r="G23" i="1"/>
  <c r="G22" i="1"/>
  <c r="G21" i="1"/>
  <c r="G28" i="1"/>
  <c r="G27" i="1"/>
  <c r="G26" i="1"/>
  <c r="G25" i="1"/>
  <c r="G12" i="1"/>
  <c r="G62" i="1" l="1"/>
  <c r="G55" i="1"/>
  <c r="G40" i="1"/>
  <c r="G30" i="1"/>
  <c r="G29" i="1"/>
  <c r="G31" i="1" l="1"/>
  <c r="G56" i="1"/>
  <c r="G68" i="1"/>
  <c r="C87" i="1"/>
  <c r="C86" i="1" l="1"/>
  <c r="G41" i="1"/>
  <c r="C85" i="1" s="1"/>
  <c r="C83" i="1"/>
  <c r="G36" i="1" l="1"/>
  <c r="G65" i="1" s="1"/>
  <c r="G66" i="1" l="1"/>
  <c r="G67" i="1" l="1"/>
  <c r="G69" i="1" s="1"/>
  <c r="C88" i="1"/>
  <c r="C94" i="1" l="1"/>
  <c r="C89" i="1"/>
  <c r="D88" i="1" s="1"/>
  <c r="D94" i="1"/>
  <c r="E94" i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<sst xmlns="http://schemas.openxmlformats.org/spreadsheetml/2006/main" count="162" uniqueCount="115">
  <si>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</si>
  <si>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</si>
  <si>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</si>
  <si>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</si>
  <si>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</si>
  <si>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</si>
  <si>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</si>
  <si>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</si>
  <si>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</si>
  <si>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</si>
  <si>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</si>
  <si>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</si>
  <si>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</si>
  <si>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</si>
  <si>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</si>
  <si>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</si>
  <si>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</si>
  <si>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</si>
  <si>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</si>
  <si>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</si>
  <si>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</si>
  <si>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</si>
  <si>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</si>
  <si>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</si>
  <si>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</si>
  <si>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</si>
  <si>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</si>
  <si>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</si>
  <si>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</si>
  <si>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</si>
  <si>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</si>
  <si>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</si>
  <si>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</si>
  <si>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</si>
  <si>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</si>
  <si>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</si>
  <si>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</si>
  <si>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</si>
  <si>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</si>
  <si>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</si>
  <si>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</si>
  <si>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</si>
  <si>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</si>
  <si>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</si>
  <si>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</si>
  <si>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</si>
  <si>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</si>
  <si>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</si>
  <si>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</si>
  <si>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</si>
  <si>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</si>
  <si>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Costo unitario ($/Un) (*)</t>
  </si>
  <si>
    <t>Medio</t>
  </si>
  <si>
    <t>Lib. B. O'Higgins</t>
  </si>
  <si>
    <t>PRECIO ESPERADO ($/Fardo)</t>
  </si>
  <si>
    <t>ESCENARIOS COSTO UNITARIO  ($/UNI)</t>
  </si>
  <si>
    <t>APICOLA</t>
  </si>
  <si>
    <t>Multiflora</t>
  </si>
  <si>
    <t>Santa Cruz</t>
  </si>
  <si>
    <t>Todas</t>
  </si>
  <si>
    <t>Enero</t>
  </si>
  <si>
    <t>Nov-Marzo</t>
  </si>
  <si>
    <t>Exportación</t>
  </si>
  <si>
    <t>Sequía</t>
  </si>
  <si>
    <t>RENDIMIENTO (kg/Há.)</t>
  </si>
  <si>
    <t>COSTOS DIRECTOS DE PRODUCCION  PARA 10 COLMENAS (INCLUYE IVA)</t>
  </si>
  <si>
    <t>Revisión de colmenas temporada baja</t>
  </si>
  <si>
    <t>Abril a Agosto</t>
  </si>
  <si>
    <t>Revisión de colmenas temporada alta</t>
  </si>
  <si>
    <t>Septiembre a Febrero</t>
  </si>
  <si>
    <t>Formación de núcleos</t>
  </si>
  <si>
    <t>Septiembre - Octubre</t>
  </si>
  <si>
    <t>Cosecha</t>
  </si>
  <si>
    <t>Noviembre-Marzo</t>
  </si>
  <si>
    <t>Preparación colmenas para polinizar</t>
  </si>
  <si>
    <t>Agosto</t>
  </si>
  <si>
    <t>Postura de colmenas en huerto</t>
  </si>
  <si>
    <t>Agosto - Octubre</t>
  </si>
  <si>
    <t>Retiro de colmenas del huerto</t>
  </si>
  <si>
    <t>Reparación de material</t>
  </si>
  <si>
    <t>Abril - Julio</t>
  </si>
  <si>
    <t>Limpieza de material</t>
  </si>
  <si>
    <t>Recuperación de cera</t>
  </si>
  <si>
    <t>ALIMENTOS Y MEDICAMENTOS</t>
  </si>
  <si>
    <t>Azúcar</t>
  </si>
  <si>
    <t>Marzo - Agosto</t>
  </si>
  <si>
    <t>Levadura de cerveza</t>
  </si>
  <si>
    <t>Mayo - Julio</t>
  </si>
  <si>
    <t>Promotor L</t>
  </si>
  <si>
    <t>lts</t>
  </si>
  <si>
    <t>Marzo - Julio</t>
  </si>
  <si>
    <t>Acaricida de síntesis</t>
  </si>
  <si>
    <t>tira</t>
  </si>
  <si>
    <t>Marzo - Abril</t>
  </si>
  <si>
    <t>Acaricida orgánico</t>
  </si>
  <si>
    <t>Agosto, Febrero- Marzo</t>
  </si>
  <si>
    <t>Hormiguicida</t>
  </si>
  <si>
    <t>Anual</t>
  </si>
  <si>
    <t>Gas licuado</t>
  </si>
  <si>
    <t>Toalla de papel para timol</t>
  </si>
  <si>
    <t>Reinas</t>
  </si>
  <si>
    <t>unidad</t>
  </si>
  <si>
    <t>Traslados para polinización</t>
  </si>
  <si>
    <t>Agosto - Noviembre</t>
  </si>
  <si>
    <t>Servicio de extracción de miel</t>
  </si>
  <si>
    <t>Colmena</t>
  </si>
  <si>
    <t>Noviembre - Marzo</t>
  </si>
  <si>
    <t>Servicio de estampado de cera</t>
  </si>
  <si>
    <t>1. Los precios de los insumos y productos se expresan con IVA.</t>
  </si>
  <si>
    <t>2. El  costo de la mano de obra incluye impuestos e imposiciones.</t>
  </si>
  <si>
    <t>3. El precio de los insumos incluye el transporte hasta el predio.</t>
  </si>
  <si>
    <t>4. Los insumos aplicados (tipo y dosis) están referidos al Área en particular.</t>
  </si>
  <si>
    <t>5. El precio esperado por ventas corresponde al producto colocado en el domicilio del productor.</t>
  </si>
  <si>
    <t>6. Resumen de Ingresos para 10 colmenas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</si>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</sst>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10" fillId="8" borderId="49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18" fillId="0" borderId="41" xfId="0" applyFont="1" applyBorder="1" applyAlignment="1">
      <alignment vertical="center"/>
    </xf>
    <xf numFmtId="0" fontId="18" fillId="0" borderId="41" xfId="0" applyFont="1" applyBorder="1"/>
    <xf numFmtId="49" fontId="19" fillId="2" borderId="38" xfId="0" applyNumberFormat="1" applyFont="1" applyFill="1" applyBorder="1" applyAlignment="1">
      <alignment vertical="center"/>
    </xf>
    <xf numFmtId="0" fontId="21" fillId="2" borderId="39" xfId="0" applyFont="1" applyFill="1" applyBorder="1" applyAlignment="1"/>
    <xf numFmtId="0" fontId="21" fillId="2" borderId="40" xfId="0" applyFont="1" applyFill="1" applyBorder="1" applyAlignment="1"/>
    <xf numFmtId="0" fontId="21" fillId="2" borderId="16" xfId="0" applyFont="1" applyFill="1" applyBorder="1" applyAlignment="1"/>
    <xf numFmtId="0" fontId="21" fillId="2" borderId="42" xfId="0" applyFont="1" applyFill="1" applyBorder="1" applyAlignment="1"/>
    <xf numFmtId="49" fontId="21" fillId="2" borderId="43" xfId="0" applyNumberFormat="1" applyFont="1" applyFill="1" applyBorder="1" applyAlignment="1">
      <alignment vertical="center"/>
    </xf>
    <xf numFmtId="0" fontId="21" fillId="2" borderId="44" xfId="0" applyFont="1" applyFill="1" applyBorder="1" applyAlignment="1"/>
    <xf numFmtId="0" fontId="21" fillId="2" borderId="45" xfId="0" applyFont="1" applyFill="1" applyBorder="1" applyAlignment="1"/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zoomScale="120" zoomScaleNormal="120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0" customFormat="1" ht="12" customHeight="1" x14ac:dyDescent="0.25">
      <c r="A9" s="75"/>
      <c r="B9" s="76" t="s">
        <v>0</v>
      </c>
      <c r="C9" s="78" t="s">
        <v>56</v>
      </c>
      <c r="D9" s="77"/>
      <c r="E9" s="107" t="s">
        <v>64</v>
      </c>
      <c r="F9" s="108"/>
      <c r="G9" s="78">
        <v>160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pans="1:255" s="80" customFormat="1" ht="25.5" customHeight="1" x14ac:dyDescent="0.25">
      <c r="A10" s="75"/>
      <c r="B10" s="81" t="s">
        <v>1</v>
      </c>
      <c r="C10" s="82" t="s">
        <v>57</v>
      </c>
      <c r="D10" s="77"/>
      <c r="E10" s="105" t="s">
        <v>2</v>
      </c>
      <c r="F10" s="106"/>
      <c r="G10" s="82" t="s">
        <v>61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pans="1:255" s="80" customFormat="1" ht="18" customHeight="1" x14ac:dyDescent="0.25">
      <c r="A11" s="75"/>
      <c r="B11" s="81" t="s">
        <v>47</v>
      </c>
      <c r="C11" s="83" t="s">
        <v>52</v>
      </c>
      <c r="D11" s="77"/>
      <c r="E11" s="105" t="s">
        <v>54</v>
      </c>
      <c r="F11" s="106"/>
      <c r="G11" s="83">
        <v>4125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</row>
    <row r="12" spans="1:255" s="80" customFormat="1" ht="11.25" customHeight="1" x14ac:dyDescent="0.25">
      <c r="A12" s="75"/>
      <c r="B12" s="81" t="s">
        <v>48</v>
      </c>
      <c r="C12" s="84" t="s">
        <v>53</v>
      </c>
      <c r="D12" s="77"/>
      <c r="E12" s="113" t="s">
        <v>3</v>
      </c>
      <c r="F12" s="114"/>
      <c r="G12" s="84">
        <f>+G9*G11</f>
        <v>660000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</row>
    <row r="13" spans="1:255" s="80" customFormat="1" ht="11.25" customHeight="1" x14ac:dyDescent="0.25">
      <c r="A13" s="75"/>
      <c r="B13" s="81" t="s">
        <v>49</v>
      </c>
      <c r="C13" s="85" t="s">
        <v>58</v>
      </c>
      <c r="D13" s="77"/>
      <c r="E13" s="105" t="s">
        <v>4</v>
      </c>
      <c r="F13" s="106"/>
      <c r="G13" s="85" t="s">
        <v>62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</row>
    <row r="14" spans="1:255" s="80" customFormat="1" ht="15" x14ac:dyDescent="0.25">
      <c r="A14" s="75"/>
      <c r="B14" s="81" t="s">
        <v>5</v>
      </c>
      <c r="C14" s="86" t="s">
        <v>59</v>
      </c>
      <c r="D14" s="77"/>
      <c r="E14" s="105" t="s">
        <v>6</v>
      </c>
      <c r="F14" s="106"/>
      <c r="G14" s="86" t="s">
        <v>61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</row>
    <row r="15" spans="1:255" s="80" customFormat="1" ht="25.5" customHeight="1" x14ac:dyDescent="0.25">
      <c r="A15" s="75"/>
      <c r="B15" s="81" t="s">
        <v>7</v>
      </c>
      <c r="C15" s="87" t="s">
        <v>60</v>
      </c>
      <c r="D15" s="77"/>
      <c r="E15" s="109" t="s">
        <v>8</v>
      </c>
      <c r="F15" s="110"/>
      <c r="G15" s="87" t="s">
        <v>63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</row>
    <row r="16" spans="1:255" ht="12" customHeight="1" x14ac:dyDescent="0.25">
      <c r="A16" s="2"/>
      <c r="B16" s="88"/>
      <c r="C16" s="6"/>
      <c r="D16" s="7"/>
      <c r="E16" s="8"/>
      <c r="F16" s="8"/>
      <c r="G16" s="89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1" t="s">
        <v>65</v>
      </c>
      <c r="C17" s="112"/>
      <c r="D17" s="112"/>
      <c r="E17" s="112"/>
      <c r="F17" s="112"/>
      <c r="G17" s="11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0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1" t="s">
        <v>9</v>
      </c>
      <c r="C19" s="92"/>
      <c r="D19" s="93"/>
      <c r="E19" s="93"/>
      <c r="F19" s="94"/>
      <c r="G19" s="95"/>
    </row>
    <row r="20" spans="1:255" ht="24" customHeight="1" x14ac:dyDescent="0.25">
      <c r="A20" s="5"/>
      <c r="B20" s="96" t="s">
        <v>10</v>
      </c>
      <c r="C20" s="97" t="s">
        <v>11</v>
      </c>
      <c r="D20" s="97" t="s">
        <v>12</v>
      </c>
      <c r="E20" s="96" t="s">
        <v>13</v>
      </c>
      <c r="F20" s="97" t="s">
        <v>14</v>
      </c>
      <c r="G20" s="96" t="s">
        <v>15</v>
      </c>
    </row>
    <row r="21" spans="1:255" s="80" customFormat="1" ht="12" customHeight="1" x14ac:dyDescent="0.25">
      <c r="A21" s="75"/>
      <c r="B21" s="98" t="s">
        <v>66</v>
      </c>
      <c r="C21" s="99" t="s">
        <v>16</v>
      </c>
      <c r="D21" s="99">
        <v>1.2</v>
      </c>
      <c r="E21" s="99" t="s">
        <v>67</v>
      </c>
      <c r="F21" s="100">
        <v>28000</v>
      </c>
      <c r="G21" s="101">
        <f>+F21*D21</f>
        <v>33600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</row>
    <row r="22" spans="1:255" s="80" customFormat="1" ht="12" customHeight="1" x14ac:dyDescent="0.25">
      <c r="A22" s="75"/>
      <c r="B22" s="98" t="s">
        <v>68</v>
      </c>
      <c r="C22" s="99" t="s">
        <v>16</v>
      </c>
      <c r="D22" s="99">
        <v>2</v>
      </c>
      <c r="E22" s="99" t="s">
        <v>69</v>
      </c>
      <c r="F22" s="100">
        <v>28000</v>
      </c>
      <c r="G22" s="101">
        <f t="shared" ref="G22:G24" si="0">+F22*D22</f>
        <v>56000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</row>
    <row r="23" spans="1:255" s="80" customFormat="1" ht="12" customHeight="1" x14ac:dyDescent="0.25">
      <c r="A23" s="75"/>
      <c r="B23" s="98" t="s">
        <v>70</v>
      </c>
      <c r="C23" s="99" t="s">
        <v>16</v>
      </c>
      <c r="D23" s="99">
        <v>0.2</v>
      </c>
      <c r="E23" s="99" t="s">
        <v>71</v>
      </c>
      <c r="F23" s="100">
        <v>28000</v>
      </c>
      <c r="G23" s="101">
        <f t="shared" si="0"/>
        <v>5600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</row>
    <row r="24" spans="1:255" s="80" customFormat="1" ht="12" customHeight="1" x14ac:dyDescent="0.25">
      <c r="A24" s="75"/>
      <c r="B24" s="98" t="s">
        <v>72</v>
      </c>
      <c r="C24" s="99" t="s">
        <v>16</v>
      </c>
      <c r="D24" s="99">
        <v>0.5</v>
      </c>
      <c r="E24" s="99" t="s">
        <v>73</v>
      </c>
      <c r="F24" s="100">
        <v>28000</v>
      </c>
      <c r="G24" s="101">
        <f t="shared" si="0"/>
        <v>14000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</row>
    <row r="25" spans="1:255" s="80" customFormat="1" ht="12" customHeight="1" x14ac:dyDescent="0.25">
      <c r="A25" s="75"/>
      <c r="B25" s="98" t="s">
        <v>74</v>
      </c>
      <c r="C25" s="99" t="s">
        <v>16</v>
      </c>
      <c r="D25" s="99">
        <v>0.2</v>
      </c>
      <c r="E25" s="99" t="s">
        <v>75</v>
      </c>
      <c r="F25" s="100">
        <v>28000</v>
      </c>
      <c r="G25" s="101">
        <f>+F25*D25</f>
        <v>5600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</row>
    <row r="26" spans="1:255" s="80" customFormat="1" ht="12" customHeight="1" x14ac:dyDescent="0.25">
      <c r="A26" s="75"/>
      <c r="B26" s="98" t="s">
        <v>76</v>
      </c>
      <c r="C26" s="99" t="s">
        <v>16</v>
      </c>
      <c r="D26" s="99">
        <v>0.2</v>
      </c>
      <c r="E26" s="99" t="s">
        <v>77</v>
      </c>
      <c r="F26" s="100">
        <v>28000</v>
      </c>
      <c r="G26" s="101">
        <f t="shared" ref="G26:G28" si="1">+F26*D26</f>
        <v>5600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</row>
    <row r="27" spans="1:255" s="80" customFormat="1" ht="12" customHeight="1" x14ac:dyDescent="0.25">
      <c r="A27" s="75"/>
      <c r="B27" s="98" t="s">
        <v>78</v>
      </c>
      <c r="C27" s="99" t="s">
        <v>16</v>
      </c>
      <c r="D27" s="99">
        <v>0.2</v>
      </c>
      <c r="E27" s="99" t="s">
        <v>77</v>
      </c>
      <c r="F27" s="100">
        <v>28000</v>
      </c>
      <c r="G27" s="101">
        <f t="shared" si="1"/>
        <v>5600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</row>
    <row r="28" spans="1:255" s="80" customFormat="1" ht="12" customHeight="1" x14ac:dyDescent="0.25">
      <c r="A28" s="75"/>
      <c r="B28" s="98" t="s">
        <v>79</v>
      </c>
      <c r="C28" s="99" t="s">
        <v>16</v>
      </c>
      <c r="D28" s="99">
        <v>0.5</v>
      </c>
      <c r="E28" s="99" t="s">
        <v>80</v>
      </c>
      <c r="F28" s="100">
        <v>28000</v>
      </c>
      <c r="G28" s="101">
        <f t="shared" si="1"/>
        <v>14000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</row>
    <row r="29" spans="1:255" s="80" customFormat="1" ht="12" customHeight="1" x14ac:dyDescent="0.25">
      <c r="A29" s="75"/>
      <c r="B29" s="98" t="s">
        <v>81</v>
      </c>
      <c r="C29" s="99" t="s">
        <v>16</v>
      </c>
      <c r="D29" s="99">
        <v>0.5</v>
      </c>
      <c r="E29" s="99" t="s">
        <v>80</v>
      </c>
      <c r="F29" s="100">
        <v>28000</v>
      </c>
      <c r="G29" s="101">
        <f>+F29*D29</f>
        <v>14000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</row>
    <row r="30" spans="1:255" s="80" customFormat="1" ht="12" customHeight="1" x14ac:dyDescent="0.25">
      <c r="A30" s="75"/>
      <c r="B30" s="98" t="s">
        <v>82</v>
      </c>
      <c r="C30" s="99" t="s">
        <v>16</v>
      </c>
      <c r="D30" s="99">
        <v>0.2</v>
      </c>
      <c r="E30" s="99" t="s">
        <v>80</v>
      </c>
      <c r="F30" s="100">
        <v>28000</v>
      </c>
      <c r="G30" s="101">
        <f t="shared" ref="G30" si="2">+F30*D30</f>
        <v>5600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  <c r="IU30" s="79"/>
    </row>
    <row r="31" spans="1:255" ht="11.25" customHeight="1" x14ac:dyDescent="0.25">
      <c r="B31" s="16" t="s">
        <v>17</v>
      </c>
      <c r="C31" s="17"/>
      <c r="D31" s="17"/>
      <c r="E31" s="17"/>
      <c r="F31" s="18"/>
      <c r="G31" s="19">
        <f>SUM(G21:G30)</f>
        <v>159600</v>
      </c>
    </row>
    <row r="32" spans="1:255" ht="15.75" customHeight="1" x14ac:dyDescent="0.25">
      <c r="A32" s="5"/>
      <c r="B32" s="13"/>
      <c r="C32" s="14"/>
      <c r="D32" s="14"/>
      <c r="E32" s="14"/>
      <c r="F32" s="15"/>
      <c r="G32" s="15"/>
      <c r="K32" s="68"/>
    </row>
    <row r="33" spans="1:255" ht="12" customHeight="1" x14ac:dyDescent="0.25">
      <c r="A33" s="5"/>
      <c r="B33" s="91" t="s">
        <v>18</v>
      </c>
      <c r="C33" s="92"/>
      <c r="D33" s="93"/>
      <c r="E33" s="93"/>
      <c r="F33" s="94"/>
      <c r="G33" s="95"/>
    </row>
    <row r="34" spans="1:255" ht="24" customHeight="1" x14ac:dyDescent="0.25">
      <c r="A34" s="5"/>
      <c r="B34" s="96" t="s">
        <v>10</v>
      </c>
      <c r="C34" s="97" t="s">
        <v>11</v>
      </c>
      <c r="D34" s="97" t="s">
        <v>12</v>
      </c>
      <c r="E34" s="96" t="s">
        <v>13</v>
      </c>
      <c r="F34" s="97" t="s">
        <v>14</v>
      </c>
      <c r="G34" s="96" t="s">
        <v>15</v>
      </c>
    </row>
    <row r="35" spans="1:255" s="80" customFormat="1" ht="12" customHeight="1" x14ac:dyDescent="0.25">
      <c r="A35" s="75"/>
      <c r="B35" s="98"/>
      <c r="C35" s="99"/>
      <c r="D35" s="99"/>
      <c r="E35" s="99"/>
      <c r="F35" s="100"/>
      <c r="G35" s="101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</row>
    <row r="36" spans="1:255" ht="11.25" customHeight="1" x14ac:dyDescent="0.25">
      <c r="B36" s="16" t="s">
        <v>19</v>
      </c>
      <c r="C36" s="17"/>
      <c r="D36" s="17"/>
      <c r="E36" s="17"/>
      <c r="F36" s="18"/>
      <c r="G36" s="19">
        <f>SUM(G35)</f>
        <v>0</v>
      </c>
    </row>
    <row r="37" spans="1:255" ht="15.75" customHeight="1" x14ac:dyDescent="0.25">
      <c r="A37" s="5"/>
      <c r="B37" s="13"/>
      <c r="C37" s="14"/>
      <c r="D37" s="14"/>
      <c r="E37" s="14"/>
      <c r="F37" s="15"/>
      <c r="G37" s="15"/>
      <c r="K37" s="68"/>
    </row>
    <row r="38" spans="1:255" ht="12" customHeight="1" x14ac:dyDescent="0.25">
      <c r="A38" s="5"/>
      <c r="B38" s="91" t="s">
        <v>20</v>
      </c>
      <c r="C38" s="92"/>
      <c r="D38" s="93"/>
      <c r="E38" s="93"/>
      <c r="F38" s="94"/>
      <c r="G38" s="95"/>
    </row>
    <row r="39" spans="1:255" ht="24" customHeight="1" x14ac:dyDescent="0.25">
      <c r="A39" s="5"/>
      <c r="B39" s="96" t="s">
        <v>10</v>
      </c>
      <c r="C39" s="97" t="s">
        <v>11</v>
      </c>
      <c r="D39" s="97" t="s">
        <v>12</v>
      </c>
      <c r="E39" s="96" t="s">
        <v>13</v>
      </c>
      <c r="F39" s="97" t="s">
        <v>14</v>
      </c>
      <c r="G39" s="96" t="s">
        <v>15</v>
      </c>
    </row>
    <row r="40" spans="1:255" s="80" customFormat="1" ht="12" customHeight="1" x14ac:dyDescent="0.25">
      <c r="A40" s="75"/>
      <c r="B40" s="98"/>
      <c r="C40" s="99"/>
      <c r="D40" s="99"/>
      <c r="E40" s="99"/>
      <c r="F40" s="100"/>
      <c r="G40" s="101">
        <f t="shared" ref="G40" si="3">+F40*D40</f>
        <v>0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9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</row>
    <row r="41" spans="1:255" ht="12" customHeight="1" x14ac:dyDescent="0.25">
      <c r="A41" s="33"/>
      <c r="B41" s="69" t="s">
        <v>21</v>
      </c>
      <c r="C41" s="70"/>
      <c r="D41" s="70"/>
      <c r="E41" s="70"/>
      <c r="F41" s="71"/>
      <c r="G41" s="72">
        <f>SUM(G40:G40)</f>
        <v>0</v>
      </c>
    </row>
    <row r="42" spans="1:255" ht="12" customHeight="1" x14ac:dyDescent="0.25">
      <c r="A42" s="33"/>
      <c r="B42" s="13"/>
      <c r="C42" s="14"/>
      <c r="D42" s="14"/>
      <c r="E42" s="14"/>
      <c r="F42" s="15"/>
      <c r="G42" s="15"/>
    </row>
    <row r="43" spans="1:255" ht="12" customHeight="1" x14ac:dyDescent="0.25">
      <c r="A43" s="5"/>
      <c r="B43" s="91" t="s">
        <v>22</v>
      </c>
      <c r="C43" s="92"/>
      <c r="D43" s="93"/>
      <c r="E43" s="93"/>
      <c r="F43" s="94"/>
      <c r="G43" s="95"/>
    </row>
    <row r="44" spans="1:255" ht="24" customHeight="1" x14ac:dyDescent="0.25">
      <c r="A44" s="5"/>
      <c r="B44" s="96" t="s">
        <v>23</v>
      </c>
      <c r="C44" s="97" t="s">
        <v>24</v>
      </c>
      <c r="D44" s="97" t="s">
        <v>25</v>
      </c>
      <c r="E44" s="96" t="s">
        <v>13</v>
      </c>
      <c r="F44" s="97" t="s">
        <v>14</v>
      </c>
      <c r="G44" s="96" t="s">
        <v>15</v>
      </c>
    </row>
    <row r="45" spans="1:255" s="80" customFormat="1" ht="12" customHeight="1" x14ac:dyDescent="0.25">
      <c r="A45" s="75"/>
      <c r="B45" s="102" t="s">
        <v>83</v>
      </c>
      <c r="C45" s="99"/>
      <c r="D45" s="99"/>
      <c r="E45" s="99"/>
      <c r="F45" s="100"/>
      <c r="G45" s="101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9"/>
      <c r="GS45" s="79"/>
      <c r="GT45" s="79"/>
      <c r="GU45" s="79"/>
      <c r="GV45" s="79"/>
      <c r="GW45" s="79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9"/>
      <c r="II45" s="79"/>
      <c r="IJ45" s="79"/>
      <c r="IK45" s="79"/>
      <c r="IL45" s="79"/>
      <c r="IM45" s="79"/>
      <c r="IN45" s="79"/>
      <c r="IO45" s="79"/>
      <c r="IP45" s="79"/>
      <c r="IQ45" s="79"/>
      <c r="IR45" s="79"/>
      <c r="IS45" s="79"/>
      <c r="IT45" s="79"/>
      <c r="IU45" s="79"/>
    </row>
    <row r="46" spans="1:255" s="80" customFormat="1" ht="12" customHeight="1" x14ac:dyDescent="0.25">
      <c r="A46" s="75"/>
      <c r="B46" s="98" t="s">
        <v>84</v>
      </c>
      <c r="C46" s="99" t="s">
        <v>26</v>
      </c>
      <c r="D46" s="99">
        <v>50</v>
      </c>
      <c r="E46" s="99" t="s">
        <v>85</v>
      </c>
      <c r="F46" s="100">
        <v>1300</v>
      </c>
      <c r="G46" s="101">
        <f t="shared" ref="G46:G54" si="4">+F46*D46</f>
        <v>65000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9"/>
      <c r="II46" s="79"/>
      <c r="IJ46" s="79"/>
      <c r="IK46" s="79"/>
      <c r="IL46" s="79"/>
      <c r="IM46" s="79"/>
      <c r="IN46" s="79"/>
      <c r="IO46" s="79"/>
      <c r="IP46" s="79"/>
      <c r="IQ46" s="79"/>
      <c r="IR46" s="79"/>
      <c r="IS46" s="79"/>
      <c r="IT46" s="79"/>
      <c r="IU46" s="79"/>
    </row>
    <row r="47" spans="1:255" s="80" customFormat="1" ht="12" customHeight="1" x14ac:dyDescent="0.25">
      <c r="A47" s="75"/>
      <c r="B47" s="98" t="s">
        <v>86</v>
      </c>
      <c r="C47" s="99" t="s">
        <v>26</v>
      </c>
      <c r="D47" s="99">
        <v>1.2</v>
      </c>
      <c r="E47" s="99" t="s">
        <v>87</v>
      </c>
      <c r="F47" s="100">
        <v>5475</v>
      </c>
      <c r="G47" s="101">
        <f t="shared" si="4"/>
        <v>6570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9"/>
      <c r="GS47" s="79"/>
      <c r="GT47" s="79"/>
      <c r="GU47" s="79"/>
      <c r="GV47" s="79"/>
      <c r="GW47" s="79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9"/>
      <c r="II47" s="79"/>
      <c r="IJ47" s="79"/>
      <c r="IK47" s="79"/>
      <c r="IL47" s="79"/>
      <c r="IM47" s="79"/>
      <c r="IN47" s="79"/>
      <c r="IO47" s="79"/>
      <c r="IP47" s="79"/>
      <c r="IQ47" s="79"/>
      <c r="IR47" s="79"/>
      <c r="IS47" s="79"/>
      <c r="IT47" s="79"/>
      <c r="IU47" s="79"/>
    </row>
    <row r="48" spans="1:255" s="80" customFormat="1" ht="12" customHeight="1" x14ac:dyDescent="0.25">
      <c r="A48" s="75"/>
      <c r="B48" s="98" t="s">
        <v>88</v>
      </c>
      <c r="C48" s="99" t="s">
        <v>89</v>
      </c>
      <c r="D48" s="99">
        <v>0.4</v>
      </c>
      <c r="E48" s="99" t="s">
        <v>90</v>
      </c>
      <c r="F48" s="100">
        <v>28900</v>
      </c>
      <c r="G48" s="101">
        <f t="shared" si="4"/>
        <v>11560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9"/>
      <c r="GS48" s="79"/>
      <c r="GT48" s="79"/>
      <c r="GU48" s="79"/>
      <c r="GV48" s="79"/>
      <c r="GW48" s="79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9"/>
      <c r="II48" s="79"/>
      <c r="IJ48" s="79"/>
      <c r="IK48" s="79"/>
      <c r="IL48" s="79"/>
      <c r="IM48" s="79"/>
      <c r="IN48" s="79"/>
      <c r="IO48" s="79"/>
      <c r="IP48" s="79"/>
      <c r="IQ48" s="79"/>
      <c r="IR48" s="79"/>
      <c r="IS48" s="79"/>
      <c r="IT48" s="79"/>
      <c r="IU48" s="79"/>
    </row>
    <row r="49" spans="1:255" s="80" customFormat="1" ht="12" customHeight="1" x14ac:dyDescent="0.25">
      <c r="A49" s="75"/>
      <c r="B49" s="98" t="s">
        <v>91</v>
      </c>
      <c r="C49" s="99" t="s">
        <v>92</v>
      </c>
      <c r="D49" s="99">
        <v>10</v>
      </c>
      <c r="E49" s="99" t="s">
        <v>93</v>
      </c>
      <c r="F49" s="100">
        <v>1000</v>
      </c>
      <c r="G49" s="101">
        <f t="shared" si="4"/>
        <v>10000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  <c r="IT49" s="79"/>
      <c r="IU49" s="79"/>
    </row>
    <row r="50" spans="1:255" s="80" customFormat="1" ht="12" customHeight="1" x14ac:dyDescent="0.25">
      <c r="A50" s="75"/>
      <c r="B50" s="98" t="s">
        <v>94</v>
      </c>
      <c r="C50" s="99" t="s">
        <v>92</v>
      </c>
      <c r="D50" s="99">
        <v>10</v>
      </c>
      <c r="E50" s="99" t="s">
        <v>95</v>
      </c>
      <c r="F50" s="100">
        <v>700</v>
      </c>
      <c r="G50" s="101">
        <f t="shared" si="4"/>
        <v>7000</v>
      </c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</row>
    <row r="51" spans="1:255" s="80" customFormat="1" ht="12" customHeight="1" x14ac:dyDescent="0.25">
      <c r="A51" s="75"/>
      <c r="B51" s="98" t="s">
        <v>96</v>
      </c>
      <c r="C51" s="99" t="s">
        <v>11</v>
      </c>
      <c r="D51" s="99">
        <v>1</v>
      </c>
      <c r="E51" s="99" t="s">
        <v>97</v>
      </c>
      <c r="F51" s="100">
        <v>12650</v>
      </c>
      <c r="G51" s="101">
        <f t="shared" si="4"/>
        <v>12650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</row>
    <row r="52" spans="1:255" s="80" customFormat="1" ht="12" customHeight="1" x14ac:dyDescent="0.25">
      <c r="A52" s="75"/>
      <c r="B52" s="102" t="s">
        <v>22</v>
      </c>
      <c r="C52" s="99"/>
      <c r="D52" s="99"/>
      <c r="E52" s="99"/>
      <c r="F52" s="100"/>
      <c r="G52" s="101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</row>
    <row r="53" spans="1:255" s="80" customFormat="1" ht="12" customHeight="1" x14ac:dyDescent="0.25">
      <c r="A53" s="75"/>
      <c r="B53" s="98" t="s">
        <v>98</v>
      </c>
      <c r="C53" s="99" t="s">
        <v>26</v>
      </c>
      <c r="D53" s="99">
        <v>1.5</v>
      </c>
      <c r="E53" s="99" t="s">
        <v>97</v>
      </c>
      <c r="F53" s="100">
        <v>1600</v>
      </c>
      <c r="G53" s="101">
        <f t="shared" si="4"/>
        <v>2400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9"/>
      <c r="GS53" s="79"/>
      <c r="GT53" s="79"/>
      <c r="GU53" s="79"/>
      <c r="GV53" s="79"/>
      <c r="GW53" s="79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9"/>
      <c r="II53" s="79"/>
      <c r="IJ53" s="79"/>
      <c r="IK53" s="79"/>
      <c r="IL53" s="79"/>
      <c r="IM53" s="79"/>
      <c r="IN53" s="79"/>
      <c r="IO53" s="79"/>
      <c r="IP53" s="79"/>
      <c r="IQ53" s="79"/>
      <c r="IR53" s="79"/>
      <c r="IS53" s="79"/>
      <c r="IT53" s="79"/>
      <c r="IU53" s="79"/>
    </row>
    <row r="54" spans="1:255" s="80" customFormat="1" ht="12" customHeight="1" x14ac:dyDescent="0.25">
      <c r="A54" s="75"/>
      <c r="B54" s="98" t="s">
        <v>99</v>
      </c>
      <c r="C54" s="99" t="s">
        <v>11</v>
      </c>
      <c r="D54" s="99">
        <v>1</v>
      </c>
      <c r="E54" s="99" t="s">
        <v>97</v>
      </c>
      <c r="F54" s="100">
        <v>450</v>
      </c>
      <c r="G54" s="101">
        <f t="shared" si="4"/>
        <v>450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9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</row>
    <row r="55" spans="1:255" s="80" customFormat="1" ht="12" customHeight="1" x14ac:dyDescent="0.25">
      <c r="A55" s="75"/>
      <c r="B55" s="98" t="s">
        <v>100</v>
      </c>
      <c r="C55" s="99" t="s">
        <v>101</v>
      </c>
      <c r="D55" s="99">
        <v>2</v>
      </c>
      <c r="E55" s="99" t="s">
        <v>97</v>
      </c>
      <c r="F55" s="100">
        <v>12700</v>
      </c>
      <c r="G55" s="101">
        <f t="shared" ref="G55" si="5">+F55*D55</f>
        <v>25400</v>
      </c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9"/>
      <c r="GS55" s="79"/>
      <c r="GT55" s="79"/>
      <c r="GU55" s="79"/>
      <c r="GV55" s="79"/>
      <c r="GW55" s="79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9"/>
      <c r="II55" s="79"/>
      <c r="IJ55" s="79"/>
      <c r="IK55" s="79"/>
      <c r="IL55" s="79"/>
      <c r="IM55" s="79"/>
      <c r="IN55" s="79"/>
      <c r="IO55" s="79"/>
      <c r="IP55" s="79"/>
      <c r="IQ55" s="79"/>
      <c r="IR55" s="79"/>
      <c r="IS55" s="79"/>
      <c r="IT55" s="79"/>
      <c r="IU55" s="79"/>
    </row>
    <row r="56" spans="1:255" ht="11.25" customHeight="1" x14ac:dyDescent="0.25">
      <c r="B56" s="16" t="s">
        <v>27</v>
      </c>
      <c r="C56" s="17"/>
      <c r="D56" s="17"/>
      <c r="E56" s="17"/>
      <c r="F56" s="18"/>
      <c r="G56" s="19">
        <f>SUM(G45:G55)</f>
        <v>141030</v>
      </c>
    </row>
    <row r="57" spans="1:255" ht="11.25" customHeight="1" x14ac:dyDescent="0.25">
      <c r="B57" s="13"/>
      <c r="C57" s="14"/>
      <c r="D57" s="14"/>
      <c r="E57" s="20"/>
      <c r="F57" s="15"/>
      <c r="G57" s="15"/>
    </row>
    <row r="58" spans="1:255" ht="12" customHeight="1" x14ac:dyDescent="0.25">
      <c r="A58" s="5"/>
      <c r="B58" s="91" t="s">
        <v>28</v>
      </c>
      <c r="C58" s="92"/>
      <c r="D58" s="93"/>
      <c r="E58" s="93"/>
      <c r="F58" s="94"/>
      <c r="G58" s="95"/>
    </row>
    <row r="59" spans="1:255" ht="24" customHeight="1" x14ac:dyDescent="0.25">
      <c r="A59" s="5"/>
      <c r="B59" s="96" t="s">
        <v>29</v>
      </c>
      <c r="C59" s="97" t="s">
        <v>24</v>
      </c>
      <c r="D59" s="97" t="s">
        <v>25</v>
      </c>
      <c r="E59" s="96" t="s">
        <v>13</v>
      </c>
      <c r="F59" s="97" t="s">
        <v>14</v>
      </c>
      <c r="G59" s="96" t="s">
        <v>15</v>
      </c>
    </row>
    <row r="60" spans="1:255" s="80" customFormat="1" ht="12" customHeight="1" x14ac:dyDescent="0.25">
      <c r="A60" s="75"/>
      <c r="B60" s="98" t="s">
        <v>102</v>
      </c>
      <c r="C60" s="99" t="s">
        <v>101</v>
      </c>
      <c r="D60" s="99">
        <v>1</v>
      </c>
      <c r="E60" s="99" t="s">
        <v>103</v>
      </c>
      <c r="F60" s="100">
        <v>42000</v>
      </c>
      <c r="G60" s="101">
        <f t="shared" ref="G60:G61" si="6">+F60*D60</f>
        <v>42000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  <c r="GE60" s="79"/>
      <c r="GF60" s="79"/>
      <c r="GG60" s="79"/>
      <c r="GH60" s="79"/>
      <c r="GI60" s="79"/>
      <c r="GJ60" s="79"/>
      <c r="GK60" s="79"/>
      <c r="GL60" s="79"/>
      <c r="GM60" s="79"/>
      <c r="GN60" s="79"/>
      <c r="GO60" s="79"/>
      <c r="GP60" s="79"/>
      <c r="GQ60" s="79"/>
      <c r="GR60" s="79"/>
      <c r="GS60" s="79"/>
      <c r="GT60" s="79"/>
      <c r="GU60" s="79"/>
      <c r="GV60" s="79"/>
      <c r="GW60" s="79"/>
      <c r="GX60" s="79"/>
      <c r="GY60" s="79"/>
      <c r="GZ60" s="79"/>
      <c r="HA60" s="79"/>
      <c r="HB60" s="79"/>
      <c r="HC60" s="79"/>
      <c r="HD60" s="79"/>
      <c r="HE60" s="79"/>
      <c r="HF60" s="79"/>
      <c r="HG60" s="79"/>
      <c r="HH60" s="79"/>
      <c r="HI60" s="79"/>
      <c r="HJ60" s="79"/>
      <c r="HK60" s="79"/>
      <c r="HL60" s="79"/>
      <c r="HM60" s="79"/>
      <c r="HN60" s="79"/>
      <c r="HO60" s="79"/>
      <c r="HP60" s="79"/>
      <c r="HQ60" s="79"/>
      <c r="HR60" s="79"/>
      <c r="HS60" s="79"/>
      <c r="HT60" s="79"/>
      <c r="HU60" s="79"/>
      <c r="HV60" s="79"/>
      <c r="HW60" s="79"/>
      <c r="HX60" s="79"/>
      <c r="HY60" s="79"/>
      <c r="HZ60" s="79"/>
      <c r="IA60" s="79"/>
      <c r="IB60" s="79"/>
      <c r="IC60" s="79"/>
      <c r="ID60" s="79"/>
      <c r="IE60" s="79"/>
      <c r="IF60" s="79"/>
      <c r="IG60" s="79"/>
      <c r="IH60" s="79"/>
      <c r="II60" s="79"/>
      <c r="IJ60" s="79"/>
      <c r="IK60" s="79"/>
      <c r="IL60" s="79"/>
      <c r="IM60" s="79"/>
      <c r="IN60" s="79"/>
      <c r="IO60" s="79"/>
      <c r="IP60" s="79"/>
      <c r="IQ60" s="79"/>
      <c r="IR60" s="79"/>
      <c r="IS60" s="79"/>
      <c r="IT60" s="79"/>
      <c r="IU60" s="79"/>
    </row>
    <row r="61" spans="1:255" s="80" customFormat="1" ht="12" customHeight="1" x14ac:dyDescent="0.25">
      <c r="A61" s="75"/>
      <c r="B61" s="98" t="s">
        <v>104</v>
      </c>
      <c r="C61" s="99" t="s">
        <v>105</v>
      </c>
      <c r="D61" s="99">
        <v>10</v>
      </c>
      <c r="E61" s="99" t="s">
        <v>106</v>
      </c>
      <c r="F61" s="100">
        <v>14000</v>
      </c>
      <c r="G61" s="101">
        <f t="shared" si="6"/>
        <v>140000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9"/>
      <c r="GS61" s="79"/>
      <c r="GT61" s="79"/>
      <c r="GU61" s="79"/>
      <c r="GV61" s="79"/>
      <c r="GW61" s="79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9"/>
      <c r="II61" s="79"/>
      <c r="IJ61" s="79"/>
      <c r="IK61" s="79"/>
      <c r="IL61" s="79"/>
      <c r="IM61" s="79"/>
      <c r="IN61" s="79"/>
      <c r="IO61" s="79"/>
      <c r="IP61" s="79"/>
      <c r="IQ61" s="79"/>
      <c r="IR61" s="79"/>
      <c r="IS61" s="79"/>
      <c r="IT61" s="79"/>
      <c r="IU61" s="79"/>
    </row>
    <row r="62" spans="1:255" s="80" customFormat="1" ht="12" customHeight="1" x14ac:dyDescent="0.25">
      <c r="A62" s="75"/>
      <c r="B62" s="98" t="s">
        <v>107</v>
      </c>
      <c r="C62" s="99" t="s">
        <v>26</v>
      </c>
      <c r="D62" s="99">
        <v>10</v>
      </c>
      <c r="E62" s="99" t="s">
        <v>97</v>
      </c>
      <c r="F62" s="100">
        <v>740</v>
      </c>
      <c r="G62" s="101">
        <f>+F62*D62</f>
        <v>7400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</row>
    <row r="63" spans="1:255" ht="11.25" customHeight="1" x14ac:dyDescent="0.25">
      <c r="B63" s="16" t="s">
        <v>30</v>
      </c>
      <c r="C63" s="17"/>
      <c r="D63" s="17"/>
      <c r="E63" s="17"/>
      <c r="F63" s="18"/>
      <c r="G63" s="19">
        <f>SUM(G60:G62)</f>
        <v>189400</v>
      </c>
    </row>
    <row r="64" spans="1:255" ht="11.25" customHeight="1" x14ac:dyDescent="0.25">
      <c r="B64" s="36"/>
      <c r="C64" s="36"/>
      <c r="D64" s="36"/>
      <c r="E64" s="36"/>
      <c r="F64" s="37"/>
      <c r="G64" s="37"/>
    </row>
    <row r="65" spans="2:7" ht="11.25" customHeight="1" x14ac:dyDescent="0.25">
      <c r="B65" s="38" t="s">
        <v>31</v>
      </c>
      <c r="C65" s="39"/>
      <c r="D65" s="39"/>
      <c r="E65" s="39"/>
      <c r="F65" s="39"/>
      <c r="G65" s="40">
        <f>G31+G36+G41+G56+G63</f>
        <v>490030</v>
      </c>
    </row>
    <row r="66" spans="2:7" ht="11.25" customHeight="1" x14ac:dyDescent="0.25">
      <c r="B66" s="41" t="s">
        <v>32</v>
      </c>
      <c r="C66" s="22"/>
      <c r="D66" s="22"/>
      <c r="E66" s="22"/>
      <c r="F66" s="22"/>
      <c r="G66" s="42">
        <f>G65*0.05</f>
        <v>24501.5</v>
      </c>
    </row>
    <row r="67" spans="2:7" ht="11.25" customHeight="1" x14ac:dyDescent="0.25">
      <c r="B67" s="43" t="s">
        <v>33</v>
      </c>
      <c r="C67" s="21"/>
      <c r="D67" s="21"/>
      <c r="E67" s="21"/>
      <c r="F67" s="21"/>
      <c r="G67" s="44">
        <f>G66+G65</f>
        <v>514531.5</v>
      </c>
    </row>
    <row r="68" spans="2:7" ht="11.25" customHeight="1" x14ac:dyDescent="0.25">
      <c r="B68" s="41" t="s">
        <v>34</v>
      </c>
      <c r="C68" s="22"/>
      <c r="D68" s="22"/>
      <c r="E68" s="22"/>
      <c r="F68" s="22"/>
      <c r="G68" s="42">
        <f>G12</f>
        <v>660000</v>
      </c>
    </row>
    <row r="69" spans="2:7" ht="11.25" customHeight="1" x14ac:dyDescent="0.25">
      <c r="B69" s="45" t="s">
        <v>35</v>
      </c>
      <c r="C69" s="46"/>
      <c r="D69" s="46"/>
      <c r="E69" s="46"/>
      <c r="F69" s="46"/>
      <c r="G69" s="47">
        <f>G68-G67</f>
        <v>145468.5</v>
      </c>
    </row>
    <row r="70" spans="2:7" ht="11.25" customHeight="1" x14ac:dyDescent="0.25">
      <c r="B70" s="34" t="s">
        <v>36</v>
      </c>
      <c r="C70" s="35"/>
      <c r="D70" s="35"/>
      <c r="E70" s="35"/>
      <c r="F70" s="35"/>
      <c r="G70" s="30"/>
    </row>
    <row r="71" spans="2:7" ht="11.25" customHeight="1" thickBot="1" x14ac:dyDescent="0.3">
      <c r="B71" s="48"/>
      <c r="C71" s="35"/>
      <c r="D71" s="35"/>
      <c r="E71" s="35"/>
      <c r="F71" s="35"/>
      <c r="G71" s="30"/>
    </row>
    <row r="72" spans="2:7" ht="11.25" customHeight="1" x14ac:dyDescent="0.25">
      <c r="B72" s="117" t="s">
        <v>114</v>
      </c>
      <c r="C72" s="118"/>
      <c r="D72" s="118"/>
      <c r="E72" s="118"/>
      <c r="F72" s="119"/>
      <c r="G72" s="30"/>
    </row>
    <row r="73" spans="2:7" ht="11.25" customHeight="1" x14ac:dyDescent="0.25">
      <c r="B73" s="115" t="s">
        <v>108</v>
      </c>
      <c r="C73" s="120"/>
      <c r="D73" s="120"/>
      <c r="E73" s="120"/>
      <c r="F73" s="121"/>
      <c r="G73" s="30"/>
    </row>
    <row r="74" spans="2:7" ht="11.25" customHeight="1" x14ac:dyDescent="0.25">
      <c r="B74" s="115" t="s">
        <v>109</v>
      </c>
      <c r="C74" s="120"/>
      <c r="D74" s="120"/>
      <c r="E74" s="120"/>
      <c r="F74" s="121"/>
      <c r="G74" s="30"/>
    </row>
    <row r="75" spans="2:7" ht="11.25" customHeight="1" x14ac:dyDescent="0.25">
      <c r="B75" s="115" t="s">
        <v>110</v>
      </c>
      <c r="C75" s="120"/>
      <c r="D75" s="120"/>
      <c r="E75" s="120"/>
      <c r="F75" s="121"/>
      <c r="G75" s="30"/>
    </row>
    <row r="76" spans="2:7" ht="11.25" customHeight="1" x14ac:dyDescent="0.25">
      <c r="B76" s="115" t="s">
        <v>111</v>
      </c>
      <c r="C76" s="120"/>
      <c r="D76" s="120"/>
      <c r="E76" s="120"/>
      <c r="F76" s="121"/>
      <c r="G76" s="30"/>
    </row>
    <row r="77" spans="2:7" ht="11.25" customHeight="1" x14ac:dyDescent="0.25">
      <c r="B77" s="115" t="s">
        <v>112</v>
      </c>
      <c r="C77" s="120"/>
      <c r="D77" s="120"/>
      <c r="E77" s="120"/>
      <c r="F77" s="121"/>
      <c r="G77" s="30"/>
    </row>
    <row r="78" spans="2:7" ht="11.25" customHeight="1" x14ac:dyDescent="0.25">
      <c r="B78" s="116" t="s">
        <v>113</v>
      </c>
      <c r="C78" s="120"/>
      <c r="D78" s="120"/>
      <c r="E78" s="120"/>
      <c r="F78" s="121"/>
      <c r="G78" s="30"/>
    </row>
    <row r="79" spans="2:7" ht="11.25" customHeight="1" thickBot="1" x14ac:dyDescent="0.3">
      <c r="B79" s="122"/>
      <c r="C79" s="123"/>
      <c r="D79" s="123"/>
      <c r="E79" s="123"/>
      <c r="F79" s="124"/>
      <c r="G79" s="30"/>
    </row>
    <row r="80" spans="2:7" ht="11.25" customHeight="1" x14ac:dyDescent="0.25">
      <c r="B80" s="58"/>
      <c r="C80" s="32"/>
      <c r="D80" s="32"/>
      <c r="E80" s="32"/>
      <c r="F80" s="32"/>
      <c r="G80" s="30"/>
    </row>
    <row r="81" spans="2:7" ht="11.25" customHeight="1" thickBot="1" x14ac:dyDescent="0.3">
      <c r="B81" s="103" t="s">
        <v>37</v>
      </c>
      <c r="C81" s="104"/>
      <c r="D81" s="57"/>
      <c r="E81" s="23"/>
      <c r="F81" s="23"/>
      <c r="G81" s="30"/>
    </row>
    <row r="82" spans="2:7" ht="11.25" customHeight="1" x14ac:dyDescent="0.25">
      <c r="B82" s="50" t="s">
        <v>29</v>
      </c>
      <c r="C82" s="24" t="s">
        <v>38</v>
      </c>
      <c r="D82" s="51" t="s">
        <v>39</v>
      </c>
      <c r="E82" s="23"/>
      <c r="F82" s="23"/>
      <c r="G82" s="30"/>
    </row>
    <row r="83" spans="2:7" ht="11.25" customHeight="1" x14ac:dyDescent="0.25">
      <c r="B83" s="52" t="s">
        <v>40</v>
      </c>
      <c r="C83" s="25">
        <f>+G31</f>
        <v>159600</v>
      </c>
      <c r="D83" s="53">
        <f>(C83/C89)</f>
        <v>0.31018509070873213</v>
      </c>
      <c r="E83" s="23"/>
      <c r="F83" s="23"/>
      <c r="G83" s="30"/>
    </row>
    <row r="84" spans="2:7" ht="11.25" customHeight="1" x14ac:dyDescent="0.25">
      <c r="B84" s="52" t="s">
        <v>41</v>
      </c>
      <c r="C84" s="26">
        <v>0</v>
      </c>
      <c r="D84" s="53">
        <v>0</v>
      </c>
      <c r="E84" s="23"/>
      <c r="F84" s="23"/>
      <c r="G84" s="30"/>
    </row>
    <row r="85" spans="2:7" ht="11.25" customHeight="1" x14ac:dyDescent="0.25">
      <c r="B85" s="52" t="s">
        <v>42</v>
      </c>
      <c r="C85" s="25">
        <f>+G41</f>
        <v>0</v>
      </c>
      <c r="D85" s="53">
        <f>(C85/C89)</f>
        <v>0</v>
      </c>
      <c r="E85" s="23"/>
      <c r="F85" s="23"/>
      <c r="G85" s="30"/>
    </row>
    <row r="86" spans="2:7" ht="11.25" customHeight="1" x14ac:dyDescent="0.25">
      <c r="B86" s="52" t="s">
        <v>23</v>
      </c>
      <c r="C86" s="25">
        <f>+G56</f>
        <v>141030</v>
      </c>
      <c r="D86" s="53">
        <f>(C86/C89)</f>
        <v>0.27409400590634392</v>
      </c>
      <c r="E86" s="23"/>
      <c r="F86" s="23"/>
      <c r="G86" s="30"/>
    </row>
    <row r="87" spans="2:7" ht="11.25" customHeight="1" x14ac:dyDescent="0.25">
      <c r="B87" s="52" t="s">
        <v>43</v>
      </c>
      <c r="C87" s="27">
        <f>+G63</f>
        <v>189400</v>
      </c>
      <c r="D87" s="53">
        <f>(C87/C89)</f>
        <v>0.36810185576587634</v>
      </c>
      <c r="E87" s="29"/>
      <c r="F87" s="29"/>
      <c r="G87" s="30"/>
    </row>
    <row r="88" spans="2:7" ht="11.25" customHeight="1" x14ac:dyDescent="0.25">
      <c r="B88" s="52" t="s">
        <v>44</v>
      </c>
      <c r="C88" s="27">
        <f>+G66</f>
        <v>24501.5</v>
      </c>
      <c r="D88" s="53">
        <f>(C88/C89)</f>
        <v>4.7619047619047616E-2</v>
      </c>
      <c r="E88" s="29"/>
      <c r="F88" s="29"/>
      <c r="G88" s="30"/>
    </row>
    <row r="89" spans="2:7" ht="11.25" customHeight="1" thickBot="1" x14ac:dyDescent="0.3">
      <c r="B89" s="54" t="s">
        <v>45</v>
      </c>
      <c r="C89" s="55">
        <f>SUM(C83:C88)</f>
        <v>514531.5</v>
      </c>
      <c r="D89" s="56">
        <f>SUM(D83:D88)</f>
        <v>1</v>
      </c>
      <c r="E89" s="29"/>
      <c r="F89" s="29"/>
      <c r="G89" s="30"/>
    </row>
    <row r="90" spans="2:7" ht="11.25" customHeight="1" x14ac:dyDescent="0.25">
      <c r="B90" s="48"/>
      <c r="C90" s="35"/>
      <c r="D90" s="35"/>
      <c r="E90" s="35"/>
      <c r="F90" s="35"/>
      <c r="G90" s="30"/>
    </row>
    <row r="91" spans="2:7" ht="11.25" customHeight="1" x14ac:dyDescent="0.25">
      <c r="B91" s="49"/>
      <c r="C91" s="35"/>
      <c r="D91" s="35"/>
      <c r="E91" s="35"/>
      <c r="F91" s="35"/>
      <c r="G91" s="30"/>
    </row>
    <row r="92" spans="2:7" ht="11.25" customHeight="1" thickBot="1" x14ac:dyDescent="0.3">
      <c r="B92" s="61"/>
      <c r="C92" s="62" t="s">
        <v>55</v>
      </c>
      <c r="D92" s="63"/>
      <c r="E92" s="64"/>
      <c r="F92" s="28"/>
      <c r="G92" s="30"/>
    </row>
    <row r="93" spans="2:7" ht="11.25" customHeight="1" x14ac:dyDescent="0.25">
      <c r="B93" s="65" t="s">
        <v>50</v>
      </c>
      <c r="C93" s="66">
        <v>120</v>
      </c>
      <c r="D93" s="66">
        <v>160</v>
      </c>
      <c r="E93" s="67">
        <v>200</v>
      </c>
      <c r="F93" s="60"/>
      <c r="G93" s="31"/>
    </row>
    <row r="94" spans="2:7" ht="11.25" customHeight="1" thickBot="1" x14ac:dyDescent="0.3">
      <c r="B94" s="54" t="s">
        <v>51</v>
      </c>
      <c r="C94" s="73">
        <f>(G67/C93)</f>
        <v>4287.7624999999998</v>
      </c>
      <c r="D94" s="73">
        <f>(G67/D93)</f>
        <v>3215.8218750000001</v>
      </c>
      <c r="E94" s="74">
        <f>(G67/E93)</f>
        <v>2572.6574999999998</v>
      </c>
      <c r="F94" s="60"/>
      <c r="G94" s="31"/>
    </row>
    <row r="95" spans="2:7" ht="11.25" customHeight="1" x14ac:dyDescent="0.25">
      <c r="B95" s="59" t="s">
        <v>46</v>
      </c>
      <c r="C95" s="32"/>
      <c r="D95" s="32"/>
      <c r="E95" s="32"/>
      <c r="F95" s="32"/>
      <c r="G95" s="32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2023-02-13T14:32:21Z</dcterms:modified>
</cp:coreProperties>
</file>