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DO\"/>
    </mc:Choice>
  </mc:AlternateContent>
  <bookViews>
    <workbookView xWindow="-120" yWindow="-120" windowWidth="20730" windowHeight="11160"/>
  </bookViews>
  <sheets>
    <sheet name="AVICOL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8" i="1"/>
  <c r="G54" i="1"/>
  <c r="G38" i="1" l="1"/>
  <c r="G44" i="1"/>
  <c r="G43" i="1"/>
  <c r="G39" i="1"/>
  <c r="G53" i="1"/>
  <c r="G52" i="1"/>
  <c r="G22" i="1"/>
  <c r="C77" i="1" l="1"/>
  <c r="G21" i="1" l="1"/>
  <c r="G47" i="1"/>
  <c r="G46" i="1"/>
  <c r="G41" i="1"/>
  <c r="G12" i="1"/>
  <c r="G59" i="1" s="1"/>
  <c r="C80" i="1" l="1"/>
  <c r="G48" i="1"/>
  <c r="C79" i="1" s="1"/>
  <c r="C76" i="1"/>
  <c r="G33" i="1"/>
  <c r="C78" i="1" s="1"/>
  <c r="G56" i="1" l="1"/>
  <c r="G57" i="1" s="1"/>
  <c r="G58" i="1" l="1"/>
  <c r="G60" i="1" s="1"/>
  <c r="C81" i="1"/>
  <c r="C82" i="1" s="1"/>
  <c r="D78" i="1" s="1"/>
  <c r="C87" i="1" l="1"/>
  <c r="D87" i="1"/>
  <c r="E87" i="1"/>
  <c r="D81" i="1"/>
  <c r="D79" i="1"/>
  <c r="D76" i="1"/>
  <c r="D80" i="1"/>
  <c r="D82" i="1" l="1"/>
</calcChain>
</file>

<file path=xl/sharedStrings.xml><?xml version="1.0" encoding="utf-8"?>
<sst xmlns="http://schemas.openxmlformats.org/spreadsheetml/2006/main" count="147" uniqueCount="102">
  <si>
    <t>RUBRO O CULTIVO</t>
  </si>
  <si>
    <t>VARIEDAD</t>
  </si>
  <si>
    <t>FECHA ESTIMADA  PRECIO VENTA</t>
  </si>
  <si>
    <t>NIVEL TECNOLÓGICO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</si>
  <si>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</si>
  <si>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</si>
  <si>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</si>
  <si>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</si>
  <si>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</si>
  <si>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</si>
  <si>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</si>
  <si>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</si>
  <si>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</si>
  <si>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</si>
  <si>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</si>
  <si>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</si>
  <si>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</si>
  <si>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</si>
  <si>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</si>
  <si>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</si>
  <si>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</si>
  <si>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</si>
  <si>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</si>
  <si>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</si>
  <si>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</si>
  <si>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</si>
  <si>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</si>
  <si>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</si>
  <si>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</si>
  <si>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</si>
  <si>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</si>
  <si>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</si>
  <si>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</si>
  <si>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</si>
  <si>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</si>
  <si>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</si>
  <si>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</si>
  <si>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</si>
  <si>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</si>
  <si>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</si>
  <si>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</si>
  <si>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</si>
  <si>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</si>
  <si>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</si>
  <si>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</si>
  <si>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</si>
  <si>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</si>
  <si>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</si>
  <si>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</si>
  <si>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</si>
  <si>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</si>
  <si>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(*): Este valor representa el valor mìnimo de venta del producto</t>
  </si>
  <si>
    <t>LOHMANN BROWN</t>
  </si>
  <si>
    <t>Bajo</t>
  </si>
  <si>
    <t>Doñihue</t>
  </si>
  <si>
    <t>Mercado local</t>
  </si>
  <si>
    <t>cantidad</t>
  </si>
  <si>
    <t xml:space="preserve">ALIMENTO </t>
  </si>
  <si>
    <t>VITAMINAS</t>
  </si>
  <si>
    <t>MINERALES</t>
  </si>
  <si>
    <t>VARIOS</t>
  </si>
  <si>
    <t>Agua</t>
  </si>
  <si>
    <t>Luz</t>
  </si>
  <si>
    <t>Lt</t>
  </si>
  <si>
    <t>kw/h</t>
  </si>
  <si>
    <t>COSTO TOTAL/Plantel</t>
  </si>
  <si>
    <t>Rendimiento (huevos/ave)</t>
  </si>
  <si>
    <t>Costo unitario ($/huevo) (*)</t>
  </si>
  <si>
    <t>$/ave</t>
  </si>
  <si>
    <t xml:space="preserve"> </t>
  </si>
  <si>
    <t xml:space="preserve">Bandejas </t>
  </si>
  <si>
    <t xml:space="preserve">unidad  </t>
  </si>
  <si>
    <t>m3</t>
  </si>
  <si>
    <t>Enero-Diciembre</t>
  </si>
  <si>
    <t>Calcio (conchuelas)</t>
  </si>
  <si>
    <t xml:space="preserve">Manejos de plantel </t>
  </si>
  <si>
    <t>Manejo Sanitario</t>
  </si>
  <si>
    <t>RENDIMIENTO(Huevos plantel 75 aves, en gallinero de 18 m2)</t>
  </si>
  <si>
    <t xml:space="preserve">Enfermedades </t>
  </si>
  <si>
    <t>Sept, Dic, Mar</t>
  </si>
  <si>
    <t xml:space="preserve">PRECIO ESPERADO ($/unidad) </t>
  </si>
  <si>
    <t>Anual</t>
  </si>
  <si>
    <t>Enero</t>
  </si>
  <si>
    <t>Todas</t>
  </si>
  <si>
    <t>COSTOS DIRECTOS DE PRODUCCIÓN 75 AVES  PONEDORAS (INCLUYE IVA)</t>
  </si>
  <si>
    <t>Vitamina postura inicial U eggs Baby</t>
  </si>
  <si>
    <t>Vitaminas postura ponedora VETER-VIT 1000 GR ORAL</t>
  </si>
  <si>
    <t>u</t>
  </si>
  <si>
    <t>Ponedora inicial (hasta semana 40)</t>
  </si>
  <si>
    <t>Ponedora final</t>
  </si>
  <si>
    <t>Cama aves</t>
  </si>
  <si>
    <t>9. Los manejos del plantel, se abordan en 1JH  a la semana, para labores de limpieza, alimentación, ventilación, colecta de huevo, envasado, etc.</t>
  </si>
  <si>
    <t>1.  Se considera  la postura anual promedio  por ave, según manual Lohman Brown.</t>
  </si>
  <si>
    <t>2.  Precio de venta  corresponde a  precios  de venta en el predio , en la comuna de Doñihue.</t>
  </si>
  <si>
    <t>5  Alimentacion a base de 130 grs/ave/día, con Aves con peso vivo de 1,35 kg a lsa 16 semanas; y  1,8-1,9 kg a las semana 50.</t>
  </si>
  <si>
    <t>7.  Calcio al tercio final de producción.</t>
  </si>
  <si>
    <t>6. Nivel de Postura promedio 87% a partir de la semana 24.</t>
  </si>
  <si>
    <t>3. Gallinas con inicio de postura a las 16 semanas, con vida productiva de 2,5 años.</t>
  </si>
  <si>
    <t>4.  Luz artificial  a partir de mes de mayo, agregando luz artificial sólo en la madrugada, con el fin de asegurar 16 horas luz al día.</t>
  </si>
  <si>
    <t>8.  Suplementos vitaminicos de Vitaminas  A,  D3,  E,  K3,  82,   Bo,  B12, Ácido nicotínico, Ácido fólico, Biotina, pantotenato de calcio y Lisina.</t>
  </si>
  <si>
    <t>Agosto-Marzo</t>
  </si>
  <si>
    <t>AVICOLA - MANTENCION PONEDORAS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</si>
</sst>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11"/>
      <color indexed="8"/>
      <name val="Calibri"/>
      <family val="2"/>
    </font>
    <font>
      <sz val="9"/>
      <color indexed="9"/>
      <name val="Arial Narrow"/>
      <family val="2"/>
    </font>
    <font>
      <sz val="6"/>
      <color indexed="8"/>
      <name val="Arial Narrow"/>
      <family val="2"/>
    </font>
    <font>
      <sz val="9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41">
    <border>
      <left/>
      <right/>
      <top/>
      <bottom/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02">
    <xf numFmtId="0" fontId="0" fillId="0" borderId="0" xfId="0" applyFont="1" applyAlignment="1"/>
    <xf numFmtId="0" fontId="0" fillId="0" borderId="0" xfId="0" applyNumberFormat="1" applyFont="1" applyAlignment="1"/>
    <xf numFmtId="49" fontId="2" fillId="2" borderId="1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right" wrapText="1"/>
    </xf>
    <xf numFmtId="14" fontId="2" fillId="2" borderId="2" xfId="0" applyNumberFormat="1" applyFont="1" applyFill="1" applyBorder="1" applyAlignment="1">
      <alignment horizontal="right"/>
    </xf>
    <xf numFmtId="0" fontId="10" fillId="6" borderId="4" xfId="0" applyFont="1" applyFill="1" applyBorder="1" applyAlignment="1"/>
    <xf numFmtId="3" fontId="8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166" fontId="8" fillId="2" borderId="2" xfId="0" applyNumberFormat="1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165" fontId="1" fillId="2" borderId="4" xfId="0" applyNumberFormat="1" applyFont="1" applyFill="1" applyBorder="1" applyAlignment="1">
      <alignment vertical="center"/>
    </xf>
    <xf numFmtId="165" fontId="12" fillId="2" borderId="4" xfId="0" applyNumberFormat="1" applyFont="1" applyFill="1" applyBorder="1" applyAlignment="1">
      <alignment vertical="center"/>
    </xf>
    <xf numFmtId="0" fontId="10" fillId="2" borderId="4" xfId="0" applyFont="1" applyFill="1" applyBorder="1" applyAlignment="1"/>
    <xf numFmtId="49" fontId="0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49" fontId="8" fillId="2" borderId="10" xfId="0" applyNumberFormat="1" applyFont="1" applyFill="1" applyBorder="1" applyAlignment="1">
      <alignment vertical="center"/>
    </xf>
    <xf numFmtId="9" fontId="10" fillId="2" borderId="11" xfId="0" applyNumberFormat="1" applyFont="1" applyFill="1" applyBorder="1" applyAlignment="1"/>
    <xf numFmtId="49" fontId="8" fillId="7" borderId="12" xfId="0" applyNumberFormat="1" applyFont="1" applyFill="1" applyBorder="1" applyAlignment="1">
      <alignment vertical="center"/>
    </xf>
    <xf numFmtId="166" fontId="8" fillId="7" borderId="13" xfId="0" applyNumberFormat="1" applyFont="1" applyFill="1" applyBorder="1" applyAlignment="1">
      <alignment vertical="center"/>
    </xf>
    <xf numFmtId="9" fontId="8" fillId="7" borderId="14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49" fontId="8" fillId="7" borderId="15" xfId="0" applyNumberFormat="1" applyFont="1" applyFill="1" applyBorder="1" applyAlignment="1">
      <alignment vertical="center"/>
    </xf>
    <xf numFmtId="167" fontId="15" fillId="2" borderId="2" xfId="0" applyNumberFormat="1" applyFont="1" applyFill="1" applyBorder="1" applyAlignment="1">
      <alignment horizontal="right" wrapText="1"/>
    </xf>
    <xf numFmtId="167" fontId="15" fillId="2" borderId="2" xfId="0" applyNumberFormat="1" applyFont="1" applyFill="1" applyBorder="1" applyAlignment="1">
      <alignment horizontal="right"/>
    </xf>
    <xf numFmtId="0" fontId="16" fillId="0" borderId="0" xfId="0" applyNumberFormat="1" applyFont="1" applyAlignment="1"/>
    <xf numFmtId="0" fontId="14" fillId="0" borderId="0" xfId="0" applyNumberFormat="1" applyFont="1" applyAlignment="1"/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49" fontId="17" fillId="3" borderId="1" xfId="0" applyNumberFormat="1" applyFont="1" applyFill="1" applyBorder="1" applyAlignment="1">
      <alignment vertical="center" wrapText="1"/>
    </xf>
    <xf numFmtId="0" fontId="2" fillId="0" borderId="0" xfId="0" applyNumberFormat="1" applyFont="1" applyAlignment="1"/>
    <xf numFmtId="3" fontId="15" fillId="2" borderId="2" xfId="0" applyNumberFormat="1" applyFont="1" applyFill="1" applyBorder="1" applyAlignment="1"/>
    <xf numFmtId="49" fontId="17" fillId="5" borderId="3" xfId="0" applyNumberFormat="1" applyFont="1" applyFill="1" applyBorder="1" applyAlignment="1">
      <alignment vertical="center"/>
    </xf>
    <xf numFmtId="49" fontId="17" fillId="3" borderId="3" xfId="0" applyNumberFormat="1" applyFont="1" applyFill="1" applyBorder="1" applyAlignment="1">
      <alignment horizontal="center" vertical="center"/>
    </xf>
    <xf numFmtId="49" fontId="17" fillId="3" borderId="3" xfId="0" applyNumberFormat="1" applyFont="1" applyFill="1" applyBorder="1" applyAlignment="1">
      <alignment horizontal="center" vertical="center" wrapText="1"/>
    </xf>
    <xf numFmtId="41" fontId="8" fillId="7" borderId="16" xfId="1" applyFont="1" applyFill="1" applyBorder="1" applyAlignment="1">
      <alignment vertical="center"/>
    </xf>
    <xf numFmtId="41" fontId="8" fillId="7" borderId="17" xfId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 wrapText="1"/>
    </xf>
    <xf numFmtId="49" fontId="8" fillId="2" borderId="20" xfId="0" applyNumberFormat="1" applyFont="1" applyFill="1" applyBorder="1" applyAlignment="1">
      <alignment vertical="center"/>
    </xf>
    <xf numFmtId="0" fontId="10" fillId="2" borderId="21" xfId="0" applyFont="1" applyFill="1" applyBorder="1" applyAlignment="1"/>
    <xf numFmtId="165" fontId="1" fillId="2" borderId="22" xfId="0" applyNumberFormat="1" applyFont="1" applyFill="1" applyBorder="1" applyAlignment="1">
      <alignment vertical="center"/>
    </xf>
    <xf numFmtId="49" fontId="10" fillId="2" borderId="23" xfId="0" applyNumberFormat="1" applyFont="1" applyFill="1" applyBorder="1" applyAlignment="1">
      <alignment vertical="center"/>
    </xf>
    <xf numFmtId="49" fontId="10" fillId="2" borderId="24" xfId="0" applyNumberFormat="1" applyFont="1" applyFill="1" applyBorder="1" applyAlignment="1">
      <alignment vertical="center"/>
    </xf>
    <xf numFmtId="49" fontId="10" fillId="2" borderId="25" xfId="0" applyNumberFormat="1" applyFont="1" applyFill="1" applyBorder="1" applyAlignment="1">
      <alignment vertical="center"/>
    </xf>
    <xf numFmtId="0" fontId="10" fillId="2" borderId="26" xfId="0" applyFont="1" applyFill="1" applyBorder="1" applyAlignment="1"/>
    <xf numFmtId="165" fontId="1" fillId="2" borderId="27" xfId="0" applyNumberFormat="1" applyFont="1" applyFill="1" applyBorder="1" applyAlignment="1">
      <alignment vertical="center"/>
    </xf>
    <xf numFmtId="0" fontId="5" fillId="8" borderId="28" xfId="0" applyFont="1" applyFill="1" applyBorder="1" applyAlignment="1">
      <alignment vertical="center"/>
    </xf>
    <xf numFmtId="49" fontId="13" fillId="8" borderId="29" xfId="0" applyNumberFormat="1" applyFont="1" applyFill="1" applyBorder="1" applyAlignment="1">
      <alignment vertical="center"/>
    </xf>
    <xf numFmtId="0" fontId="5" fillId="8" borderId="29" xfId="0" applyFont="1" applyFill="1" applyBorder="1" applyAlignment="1">
      <alignment vertical="center"/>
    </xf>
    <xf numFmtId="0" fontId="5" fillId="8" borderId="3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8" fillId="7" borderId="32" xfId="0" applyNumberFormat="1" applyFont="1" applyFill="1" applyBorder="1" applyAlignment="1">
      <alignment horizontal="center" vertical="center"/>
    </xf>
    <xf numFmtId="49" fontId="10" fillId="7" borderId="33" xfId="0" applyNumberFormat="1" applyFont="1" applyFill="1" applyBorder="1" applyAlignment="1"/>
    <xf numFmtId="0" fontId="10" fillId="8" borderId="30" xfId="0" applyFont="1" applyFill="1" applyBorder="1" applyAlignment="1"/>
    <xf numFmtId="49" fontId="13" fillId="8" borderId="28" xfId="0" applyNumberFormat="1" applyFont="1" applyFill="1" applyBorder="1" applyAlignment="1">
      <alignment vertical="center"/>
    </xf>
    <xf numFmtId="0" fontId="8" fillId="8" borderId="29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3" fillId="3" borderId="18" xfId="0" applyNumberFormat="1" applyFont="1" applyFill="1" applyBorder="1" applyAlignment="1">
      <alignment vertical="top" wrapText="1"/>
    </xf>
    <xf numFmtId="0" fontId="3" fillId="4" borderId="19" xfId="0" applyFont="1" applyFill="1" applyBorder="1" applyAlignment="1">
      <alignment vertical="top"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49" fontId="18" fillId="3" borderId="2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0" fillId="2" borderId="34" xfId="0" applyFont="1" applyFill="1" applyBorder="1" applyAlignment="1"/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vertical="center"/>
    </xf>
    <xf numFmtId="0" fontId="2" fillId="2" borderId="36" xfId="0" applyFont="1" applyFill="1" applyBorder="1" applyAlignment="1">
      <alignment horizontal="right" vertical="center"/>
    </xf>
    <xf numFmtId="0" fontId="0" fillId="0" borderId="34" xfId="0" applyFill="1" applyBorder="1"/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49" fontId="20" fillId="3" borderId="3" xfId="0" applyNumberFormat="1" applyFont="1" applyFill="1" applyBorder="1" applyAlignment="1">
      <alignment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vertical="center"/>
    </xf>
    <xf numFmtId="3" fontId="20" fillId="3" borderId="3" xfId="0" applyNumberFormat="1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2" fillId="2" borderId="37" xfId="0" applyFont="1" applyFill="1" applyBorder="1" applyAlignment="1"/>
    <xf numFmtId="3" fontId="22" fillId="2" borderId="37" xfId="0" applyNumberFormat="1" applyFont="1" applyFill="1" applyBorder="1" applyAlignment="1"/>
    <xf numFmtId="0" fontId="0" fillId="0" borderId="4" xfId="0" applyNumberFormat="1" applyFont="1" applyBorder="1" applyAlignment="1"/>
    <xf numFmtId="49" fontId="1" fillId="5" borderId="5" xfId="0" applyNumberFormat="1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165" fontId="1" fillId="5" borderId="7" xfId="0" applyNumberFormat="1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165" fontId="1" fillId="3" borderId="9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165" fontId="1" fillId="5" borderId="9" xfId="0" applyNumberFormat="1" applyFont="1" applyFill="1" applyBorder="1" applyAlignment="1">
      <alignment vertical="center"/>
    </xf>
    <xf numFmtId="49" fontId="1" fillId="5" borderId="38" xfId="0" applyNumberFormat="1" applyFont="1" applyFill="1" applyBorder="1" applyAlignment="1">
      <alignment vertical="center"/>
    </xf>
    <xf numFmtId="0" fontId="5" fillId="5" borderId="39" xfId="0" applyFont="1" applyFill="1" applyBorder="1" applyAlignment="1">
      <alignment vertical="center"/>
    </xf>
    <xf numFmtId="165" fontId="1" fillId="9" borderId="4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6</xdr:col>
      <xdr:colOff>868834</xdr:colOff>
      <xdr:row>7</xdr:row>
      <xdr:rowOff>39011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035" y="76200"/>
          <a:ext cx="6374799" cy="1314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topLeftCell="B1" zoomScale="148" zoomScaleNormal="148" workbookViewId="0">
      <selection activeCell="C9" sqref="C9"/>
    </sheetView>
  </sheetViews>
  <sheetFormatPr baseColWidth="10" defaultColWidth="10.85546875" defaultRowHeight="11.25" customHeight="1" x14ac:dyDescent="0.25"/>
  <cols>
    <col min="1" max="1" width="3" style="1" customWidth="1"/>
    <col min="2" max="3" width="24" style="1" customWidth="1"/>
    <col min="4" max="4" width="9.42578125" style="1" customWidth="1"/>
    <col min="5" max="5" width="14.42578125" style="1" customWidth="1"/>
    <col min="6" max="6" width="10.85546875" style="1" customWidth="1"/>
    <col min="7" max="7" width="13" style="1" customWidth="1"/>
    <col min="8" max="255" width="10.85546875" style="1" customWidth="1"/>
  </cols>
  <sheetData>
    <row r="1" spans="2:14" ht="15" customHeight="1" x14ac:dyDescent="0.25"/>
    <row r="2" spans="2:14" ht="15" customHeight="1" x14ac:dyDescent="0.25"/>
    <row r="3" spans="2:14" ht="15" customHeight="1" x14ac:dyDescent="0.25"/>
    <row r="4" spans="2:14" ht="15" customHeight="1" x14ac:dyDescent="0.25"/>
    <row r="5" spans="2:14" ht="15" customHeight="1" x14ac:dyDescent="0.25"/>
    <row r="6" spans="2:14" ht="15" customHeight="1" x14ac:dyDescent="0.25"/>
    <row r="7" spans="2:14" ht="15" customHeight="1" x14ac:dyDescent="0.25"/>
    <row r="8" spans="2:14" ht="12" customHeight="1" x14ac:dyDescent="0.25"/>
    <row r="9" spans="2:14" ht="27" customHeight="1" x14ac:dyDescent="0.25">
      <c r="B9" s="33" t="s">
        <v>0</v>
      </c>
      <c r="C9" s="3" t="s">
        <v>101</v>
      </c>
      <c r="D9" s="34"/>
      <c r="E9" s="62" t="s">
        <v>77</v>
      </c>
      <c r="F9" s="63"/>
      <c r="G9" s="35">
        <v>24000</v>
      </c>
      <c r="H9" s="34" t="s">
        <v>69</v>
      </c>
      <c r="I9" s="30" t="s">
        <v>69</v>
      </c>
      <c r="J9" s="29" t="s">
        <v>69</v>
      </c>
      <c r="K9" s="30" t="s">
        <v>69</v>
      </c>
    </row>
    <row r="10" spans="2:14" ht="15" x14ac:dyDescent="0.25">
      <c r="B10" s="2" t="s">
        <v>1</v>
      </c>
      <c r="C10" s="41" t="s">
        <v>52</v>
      </c>
      <c r="D10" s="34"/>
      <c r="E10" s="60" t="s">
        <v>2</v>
      </c>
      <c r="F10" s="61"/>
      <c r="G10" s="3" t="s">
        <v>82</v>
      </c>
      <c r="H10" s="34"/>
      <c r="J10" s="1" t="s">
        <v>69</v>
      </c>
      <c r="N10" s="30" t="s">
        <v>69</v>
      </c>
    </row>
    <row r="11" spans="2:14" ht="15" x14ac:dyDescent="0.25">
      <c r="B11" s="2" t="s">
        <v>3</v>
      </c>
      <c r="C11" s="3" t="s">
        <v>53</v>
      </c>
      <c r="D11" s="34"/>
      <c r="E11" s="60" t="s">
        <v>80</v>
      </c>
      <c r="F11" s="61"/>
      <c r="G11" s="28">
        <v>180</v>
      </c>
      <c r="H11" s="34"/>
      <c r="M11" s="30" t="s">
        <v>69</v>
      </c>
    </row>
    <row r="12" spans="2:14" ht="11.25" customHeight="1" x14ac:dyDescent="0.25">
      <c r="B12" s="2" t="s">
        <v>4</v>
      </c>
      <c r="C12" s="4" t="s">
        <v>5</v>
      </c>
      <c r="D12" s="34"/>
      <c r="E12" s="31" t="s">
        <v>6</v>
      </c>
      <c r="F12" s="32"/>
      <c r="G12" s="27">
        <f>(G9*G11)</f>
        <v>4320000</v>
      </c>
      <c r="H12" s="34"/>
      <c r="M12" s="29"/>
    </row>
    <row r="13" spans="2:14" ht="11.25" customHeight="1" x14ac:dyDescent="0.25">
      <c r="B13" s="2" t="s">
        <v>7</v>
      </c>
      <c r="C13" s="4" t="s">
        <v>54</v>
      </c>
      <c r="D13" s="34"/>
      <c r="E13" s="60" t="s">
        <v>8</v>
      </c>
      <c r="F13" s="61"/>
      <c r="G13" s="3" t="s">
        <v>55</v>
      </c>
      <c r="H13" s="34"/>
    </row>
    <row r="14" spans="2:14" ht="13.5" customHeight="1" x14ac:dyDescent="0.25">
      <c r="B14" s="2" t="s">
        <v>9</v>
      </c>
      <c r="C14" s="3" t="s">
        <v>83</v>
      </c>
      <c r="D14" s="34"/>
      <c r="E14" s="60" t="s">
        <v>10</v>
      </c>
      <c r="F14" s="61"/>
      <c r="G14" s="3" t="s">
        <v>81</v>
      </c>
      <c r="H14" s="34"/>
    </row>
    <row r="15" spans="2:14" ht="15" x14ac:dyDescent="0.25">
      <c r="B15" s="2" t="s">
        <v>11</v>
      </c>
      <c r="C15" s="5" t="s">
        <v>82</v>
      </c>
      <c r="D15" s="34"/>
      <c r="E15" s="64" t="s">
        <v>12</v>
      </c>
      <c r="F15" s="65"/>
      <c r="G15" s="41" t="s">
        <v>78</v>
      </c>
      <c r="H15" s="34"/>
    </row>
    <row r="16" spans="2:14" ht="12" customHeight="1" x14ac:dyDescent="0.25">
      <c r="B16" s="34"/>
      <c r="C16" s="34"/>
      <c r="D16" s="34"/>
      <c r="E16" s="34"/>
      <c r="F16" s="34"/>
      <c r="G16" s="34"/>
      <c r="H16" s="34"/>
    </row>
    <row r="17" spans="1:255" ht="12" customHeight="1" x14ac:dyDescent="0.25">
      <c r="B17" s="66" t="s">
        <v>84</v>
      </c>
      <c r="C17" s="67"/>
      <c r="D17" s="67"/>
      <c r="E17" s="67"/>
      <c r="F17" s="67"/>
      <c r="G17" s="67"/>
      <c r="H17" s="34"/>
    </row>
    <row r="18" spans="1:255" ht="12" customHeight="1" x14ac:dyDescent="0.25">
      <c r="B18" s="34"/>
      <c r="C18" s="34"/>
      <c r="D18" s="34"/>
      <c r="E18" s="34"/>
      <c r="F18" s="34"/>
      <c r="G18" s="34"/>
      <c r="H18" s="34"/>
    </row>
    <row r="19" spans="1:255" ht="12" customHeight="1" x14ac:dyDescent="0.25">
      <c r="A19" s="68"/>
      <c r="B19" s="36" t="s">
        <v>13</v>
      </c>
      <c r="C19" s="69"/>
      <c r="D19" s="70"/>
      <c r="E19" s="70"/>
      <c r="F19" s="71"/>
      <c r="G19" s="72"/>
    </row>
    <row r="20" spans="1:255" ht="24" customHeight="1" x14ac:dyDescent="0.25">
      <c r="A20" s="68"/>
      <c r="B20" s="37" t="s">
        <v>14</v>
      </c>
      <c r="C20" s="38" t="s">
        <v>15</v>
      </c>
      <c r="D20" s="38" t="s">
        <v>16</v>
      </c>
      <c r="E20" s="37" t="s">
        <v>17</v>
      </c>
      <c r="F20" s="38" t="s">
        <v>18</v>
      </c>
      <c r="G20" s="37" t="s">
        <v>19</v>
      </c>
    </row>
    <row r="21" spans="1:255" s="79" customFormat="1" ht="12" customHeight="1" x14ac:dyDescent="0.25">
      <c r="A21" s="73"/>
      <c r="B21" s="74" t="s">
        <v>75</v>
      </c>
      <c r="C21" s="75" t="s">
        <v>20</v>
      </c>
      <c r="D21" s="75">
        <v>52</v>
      </c>
      <c r="E21" s="75" t="s">
        <v>81</v>
      </c>
      <c r="F21" s="76">
        <v>25000</v>
      </c>
      <c r="G21" s="77">
        <f>D21*F21</f>
        <v>1300000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  <c r="IR21" s="78"/>
      <c r="IS21" s="78"/>
      <c r="IT21" s="78"/>
      <c r="IU21" s="78"/>
    </row>
    <row r="22" spans="1:255" s="79" customFormat="1" ht="12" customHeight="1" x14ac:dyDescent="0.25">
      <c r="A22" s="73"/>
      <c r="B22" s="74" t="s">
        <v>76</v>
      </c>
      <c r="C22" s="75" t="s">
        <v>20</v>
      </c>
      <c r="D22" s="75">
        <v>1</v>
      </c>
      <c r="E22" s="75" t="s">
        <v>100</v>
      </c>
      <c r="F22" s="76">
        <v>25000</v>
      </c>
      <c r="G22" s="77">
        <f>D22*F22</f>
        <v>25000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  <c r="IR22" s="78"/>
      <c r="IS22" s="78"/>
      <c r="IT22" s="78"/>
      <c r="IU22" s="78"/>
    </row>
    <row r="23" spans="1:255" ht="11.25" customHeight="1" x14ac:dyDescent="0.25">
      <c r="B23" s="80" t="s">
        <v>21</v>
      </c>
      <c r="C23" s="81"/>
      <c r="D23" s="81"/>
      <c r="E23" s="81"/>
      <c r="F23" s="82"/>
      <c r="G23" s="83">
        <f>SUM(G21:G22)</f>
        <v>1325000</v>
      </c>
    </row>
    <row r="24" spans="1:255" ht="15.75" customHeight="1" x14ac:dyDescent="0.25">
      <c r="A24" s="68"/>
      <c r="B24" s="84"/>
      <c r="C24" s="85"/>
      <c r="D24" s="85"/>
      <c r="E24" s="85"/>
      <c r="F24" s="86"/>
      <c r="G24" s="86"/>
      <c r="K24" s="87"/>
    </row>
    <row r="25" spans="1:255" ht="12" customHeight="1" x14ac:dyDescent="0.25">
      <c r="A25" s="68"/>
      <c r="B25" s="36" t="s">
        <v>22</v>
      </c>
      <c r="C25" s="69"/>
      <c r="D25" s="70"/>
      <c r="E25" s="70"/>
      <c r="F25" s="71"/>
      <c r="G25" s="72"/>
    </row>
    <row r="26" spans="1:255" ht="24" customHeight="1" x14ac:dyDescent="0.25">
      <c r="A26" s="68"/>
      <c r="B26" s="37" t="s">
        <v>14</v>
      </c>
      <c r="C26" s="38" t="s">
        <v>15</v>
      </c>
      <c r="D26" s="38" t="s">
        <v>16</v>
      </c>
      <c r="E26" s="37" t="s">
        <v>17</v>
      </c>
      <c r="F26" s="38" t="s">
        <v>18</v>
      </c>
      <c r="G26" s="37" t="s">
        <v>19</v>
      </c>
    </row>
    <row r="27" spans="1:255" s="79" customFormat="1" ht="12" customHeight="1" x14ac:dyDescent="0.25">
      <c r="A27" s="73"/>
      <c r="B27" s="74"/>
      <c r="C27" s="75"/>
      <c r="D27" s="75"/>
      <c r="E27" s="75"/>
      <c r="F27" s="76"/>
      <c r="G27" s="77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  <c r="HJ27" s="78"/>
      <c r="HK27" s="78"/>
      <c r="HL27" s="78"/>
      <c r="HM27" s="78"/>
      <c r="HN27" s="78"/>
      <c r="HO27" s="78"/>
      <c r="HP27" s="78"/>
      <c r="HQ27" s="78"/>
      <c r="HR27" s="78"/>
      <c r="HS27" s="78"/>
      <c r="HT27" s="78"/>
      <c r="HU27" s="78"/>
      <c r="HV27" s="78"/>
      <c r="HW27" s="78"/>
      <c r="HX27" s="78"/>
      <c r="HY27" s="78"/>
      <c r="HZ27" s="78"/>
      <c r="IA27" s="78"/>
      <c r="IB27" s="78"/>
      <c r="IC27" s="78"/>
      <c r="ID27" s="78"/>
      <c r="IE27" s="78"/>
      <c r="IF27" s="78"/>
      <c r="IG27" s="78"/>
      <c r="IH27" s="78"/>
      <c r="II27" s="78"/>
      <c r="IJ27" s="78"/>
      <c r="IK27" s="78"/>
      <c r="IL27" s="78"/>
      <c r="IM27" s="78"/>
      <c r="IN27" s="78"/>
      <c r="IO27" s="78"/>
      <c r="IP27" s="78"/>
      <c r="IQ27" s="78"/>
      <c r="IR27" s="78"/>
      <c r="IS27" s="78"/>
      <c r="IT27" s="78"/>
      <c r="IU27" s="78"/>
    </row>
    <row r="28" spans="1:255" ht="11.25" customHeight="1" x14ac:dyDescent="0.25">
      <c r="B28" s="80" t="s">
        <v>23</v>
      </c>
      <c r="C28" s="81"/>
      <c r="D28" s="81"/>
      <c r="E28" s="81"/>
      <c r="F28" s="82"/>
      <c r="G28" s="83">
        <f>SUM(G27)</f>
        <v>0</v>
      </c>
    </row>
    <row r="29" spans="1:255" ht="15.75" customHeight="1" x14ac:dyDescent="0.25">
      <c r="A29" s="68"/>
      <c r="B29" s="84"/>
      <c r="C29" s="85"/>
      <c r="D29" s="85"/>
      <c r="E29" s="85"/>
      <c r="F29" s="86"/>
      <c r="G29" s="86"/>
      <c r="K29" s="87"/>
    </row>
    <row r="30" spans="1:255" ht="12" customHeight="1" x14ac:dyDescent="0.25">
      <c r="A30" s="68"/>
      <c r="B30" s="36" t="s">
        <v>24</v>
      </c>
      <c r="C30" s="69"/>
      <c r="D30" s="70"/>
      <c r="E30" s="70"/>
      <c r="F30" s="71"/>
      <c r="G30" s="72"/>
    </row>
    <row r="31" spans="1:255" ht="24" customHeight="1" x14ac:dyDescent="0.25">
      <c r="A31" s="68"/>
      <c r="B31" s="37" t="s">
        <v>14</v>
      </c>
      <c r="C31" s="38" t="s">
        <v>15</v>
      </c>
      <c r="D31" s="38" t="s">
        <v>56</v>
      </c>
      <c r="E31" s="37" t="s">
        <v>17</v>
      </c>
      <c r="F31" s="38" t="s">
        <v>18</v>
      </c>
      <c r="G31" s="37" t="s">
        <v>19</v>
      </c>
    </row>
    <row r="32" spans="1:255" s="79" customFormat="1" ht="12" customHeight="1" x14ac:dyDescent="0.25">
      <c r="A32" s="73"/>
      <c r="B32" s="74" t="s">
        <v>69</v>
      </c>
      <c r="C32" s="75" t="s">
        <v>69</v>
      </c>
      <c r="D32" s="75" t="s">
        <v>69</v>
      </c>
      <c r="E32" s="75"/>
      <c r="F32" s="76" t="s">
        <v>69</v>
      </c>
      <c r="G32" s="77" t="s">
        <v>69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78"/>
      <c r="GC32" s="78"/>
      <c r="GD32" s="78"/>
      <c r="GE32" s="78"/>
      <c r="GF32" s="78"/>
      <c r="GG32" s="78"/>
      <c r="GH32" s="78"/>
      <c r="GI32" s="78"/>
      <c r="GJ32" s="78"/>
      <c r="GK32" s="78"/>
      <c r="GL32" s="78"/>
      <c r="GM32" s="78"/>
      <c r="GN32" s="78"/>
      <c r="GO32" s="78"/>
      <c r="GP32" s="78"/>
      <c r="GQ32" s="78"/>
      <c r="GR32" s="78"/>
      <c r="GS32" s="78"/>
      <c r="GT32" s="78"/>
      <c r="GU32" s="78"/>
      <c r="GV32" s="78"/>
      <c r="GW32" s="78"/>
      <c r="GX32" s="78"/>
      <c r="GY32" s="78"/>
      <c r="GZ32" s="78"/>
      <c r="HA32" s="78"/>
      <c r="HB32" s="78"/>
      <c r="HC32" s="78"/>
      <c r="HD32" s="78"/>
      <c r="HE32" s="78"/>
      <c r="HF32" s="78"/>
      <c r="HG32" s="78"/>
      <c r="HH32" s="78"/>
      <c r="HI32" s="78"/>
      <c r="HJ32" s="78"/>
      <c r="HK32" s="78"/>
      <c r="HL32" s="78"/>
      <c r="HM32" s="78"/>
      <c r="HN32" s="78"/>
      <c r="HO32" s="78"/>
      <c r="HP32" s="78"/>
      <c r="HQ32" s="78"/>
      <c r="HR32" s="78"/>
      <c r="HS32" s="78"/>
      <c r="HT32" s="78"/>
      <c r="HU32" s="78"/>
      <c r="HV32" s="78"/>
      <c r="HW32" s="78"/>
      <c r="HX32" s="78"/>
      <c r="HY32" s="78"/>
      <c r="HZ32" s="78"/>
      <c r="IA32" s="78"/>
      <c r="IB32" s="78"/>
      <c r="IC32" s="78"/>
      <c r="ID32" s="78"/>
      <c r="IE32" s="78"/>
      <c r="IF32" s="78"/>
      <c r="IG32" s="78"/>
      <c r="IH32" s="78"/>
      <c r="II32" s="78"/>
      <c r="IJ32" s="78"/>
      <c r="IK32" s="78"/>
      <c r="IL32" s="78"/>
      <c r="IM32" s="78"/>
      <c r="IN32" s="78"/>
      <c r="IO32" s="78"/>
      <c r="IP32" s="78"/>
      <c r="IQ32" s="78"/>
      <c r="IR32" s="78"/>
      <c r="IS32" s="78"/>
      <c r="IT32" s="78"/>
      <c r="IU32" s="78"/>
    </row>
    <row r="33" spans="1:255" ht="11.25" customHeight="1" x14ac:dyDescent="0.25">
      <c r="B33" s="80" t="s">
        <v>25</v>
      </c>
      <c r="C33" s="81"/>
      <c r="D33" s="81"/>
      <c r="E33" s="81"/>
      <c r="F33" s="82"/>
      <c r="G33" s="83">
        <f>SUM(G32:G32)</f>
        <v>0</v>
      </c>
    </row>
    <row r="34" spans="1:255" ht="15.75" customHeight="1" x14ac:dyDescent="0.25">
      <c r="A34" s="68"/>
      <c r="B34" s="84"/>
      <c r="C34" s="85"/>
      <c r="D34" s="85"/>
      <c r="E34" s="85"/>
      <c r="F34" s="86"/>
      <c r="G34" s="86"/>
      <c r="K34" s="87"/>
    </row>
    <row r="35" spans="1:255" ht="12" customHeight="1" x14ac:dyDescent="0.25">
      <c r="A35" s="68"/>
      <c r="B35" s="36" t="s">
        <v>26</v>
      </c>
      <c r="C35" s="69"/>
      <c r="D35" s="70"/>
      <c r="E35" s="70"/>
      <c r="F35" s="71"/>
      <c r="G35" s="72"/>
    </row>
    <row r="36" spans="1:255" ht="24" customHeight="1" x14ac:dyDescent="0.25">
      <c r="A36" s="68"/>
      <c r="B36" s="37" t="s">
        <v>27</v>
      </c>
      <c r="C36" s="38" t="s">
        <v>28</v>
      </c>
      <c r="D36" s="38" t="s">
        <v>29</v>
      </c>
      <c r="E36" s="37" t="s">
        <v>17</v>
      </c>
      <c r="F36" s="38" t="s">
        <v>18</v>
      </c>
      <c r="G36" s="37" t="s">
        <v>19</v>
      </c>
    </row>
    <row r="37" spans="1:255" s="79" customFormat="1" ht="12" customHeight="1" x14ac:dyDescent="0.25">
      <c r="A37" s="73"/>
      <c r="B37" s="100" t="s">
        <v>57</v>
      </c>
      <c r="C37" s="75"/>
      <c r="D37" s="75"/>
      <c r="E37" s="75"/>
      <c r="F37" s="76"/>
      <c r="G37" s="77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78"/>
      <c r="GD37" s="78"/>
      <c r="GE37" s="78"/>
      <c r="GF37" s="78"/>
      <c r="GG37" s="78"/>
      <c r="GH37" s="78"/>
      <c r="GI37" s="78"/>
      <c r="GJ37" s="78"/>
      <c r="GK37" s="78"/>
      <c r="GL37" s="78"/>
      <c r="GM37" s="78"/>
      <c r="GN37" s="78"/>
      <c r="GO37" s="78"/>
      <c r="GP37" s="78"/>
      <c r="GQ37" s="78"/>
      <c r="GR37" s="78"/>
      <c r="GS37" s="78"/>
      <c r="GT37" s="78"/>
      <c r="GU37" s="78"/>
      <c r="GV37" s="78"/>
      <c r="GW37" s="78"/>
      <c r="GX37" s="78"/>
      <c r="GY37" s="78"/>
      <c r="GZ37" s="78"/>
      <c r="HA37" s="78"/>
      <c r="HB37" s="78"/>
      <c r="HC37" s="78"/>
      <c r="HD37" s="78"/>
      <c r="HE37" s="78"/>
      <c r="HF37" s="78"/>
      <c r="HG37" s="78"/>
      <c r="HH37" s="78"/>
      <c r="HI37" s="78"/>
      <c r="HJ37" s="78"/>
      <c r="HK37" s="78"/>
      <c r="HL37" s="78"/>
      <c r="HM37" s="78"/>
      <c r="HN37" s="78"/>
      <c r="HO37" s="78"/>
      <c r="HP37" s="78"/>
      <c r="HQ37" s="78"/>
      <c r="HR37" s="78"/>
      <c r="HS37" s="78"/>
      <c r="HT37" s="78"/>
      <c r="HU37" s="78"/>
      <c r="HV37" s="78"/>
      <c r="HW37" s="78"/>
      <c r="HX37" s="78"/>
      <c r="HY37" s="78"/>
      <c r="HZ37" s="78"/>
      <c r="IA37" s="78"/>
      <c r="IB37" s="78"/>
      <c r="IC37" s="78"/>
      <c r="ID37" s="78"/>
      <c r="IE37" s="78"/>
      <c r="IF37" s="78"/>
      <c r="IG37" s="78"/>
      <c r="IH37" s="78"/>
      <c r="II37" s="78"/>
      <c r="IJ37" s="78"/>
      <c r="IK37" s="78"/>
      <c r="IL37" s="78"/>
      <c r="IM37" s="78"/>
      <c r="IN37" s="78"/>
      <c r="IO37" s="78"/>
      <c r="IP37" s="78"/>
      <c r="IQ37" s="78"/>
      <c r="IR37" s="78"/>
      <c r="IS37" s="78"/>
      <c r="IT37" s="78"/>
      <c r="IU37" s="78"/>
    </row>
    <row r="38" spans="1:255" s="79" customFormat="1" ht="12" customHeight="1" x14ac:dyDescent="0.25">
      <c r="A38" s="73"/>
      <c r="B38" s="74" t="s">
        <v>88</v>
      </c>
      <c r="C38" s="75" t="s">
        <v>31</v>
      </c>
      <c r="D38" s="75">
        <v>1345</v>
      </c>
      <c r="E38" s="75" t="s">
        <v>81</v>
      </c>
      <c r="F38" s="76">
        <v>634.4</v>
      </c>
      <c r="G38" s="77">
        <f>(D38*F38)</f>
        <v>853268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78"/>
      <c r="FC38" s="78"/>
      <c r="FD38" s="78"/>
      <c r="FE38" s="78"/>
      <c r="FF38" s="78"/>
      <c r="FG38" s="78"/>
      <c r="FH38" s="78"/>
      <c r="FI38" s="78"/>
      <c r="FJ38" s="78"/>
      <c r="FK38" s="78"/>
      <c r="FL38" s="78"/>
      <c r="FM38" s="78"/>
      <c r="FN38" s="78"/>
      <c r="FO38" s="78"/>
      <c r="FP38" s="78"/>
      <c r="FQ38" s="78"/>
      <c r="FR38" s="78"/>
      <c r="FS38" s="78"/>
      <c r="FT38" s="78"/>
      <c r="FU38" s="78"/>
      <c r="FV38" s="78"/>
      <c r="FW38" s="78"/>
      <c r="FX38" s="78"/>
      <c r="FY38" s="78"/>
      <c r="FZ38" s="78"/>
      <c r="GA38" s="78"/>
      <c r="GB38" s="78"/>
      <c r="GC38" s="78"/>
      <c r="GD38" s="78"/>
      <c r="GE38" s="78"/>
      <c r="GF38" s="78"/>
      <c r="GG38" s="78"/>
      <c r="GH38" s="78"/>
      <c r="GI38" s="78"/>
      <c r="GJ38" s="78"/>
      <c r="GK38" s="78"/>
      <c r="GL38" s="78"/>
      <c r="GM38" s="78"/>
      <c r="GN38" s="78"/>
      <c r="GO38" s="78"/>
      <c r="GP38" s="78"/>
      <c r="GQ38" s="78"/>
      <c r="GR38" s="78"/>
      <c r="GS38" s="78"/>
      <c r="GT38" s="78"/>
      <c r="GU38" s="78"/>
      <c r="GV38" s="78"/>
      <c r="GW38" s="78"/>
      <c r="GX38" s="78"/>
      <c r="GY38" s="78"/>
      <c r="GZ38" s="78"/>
      <c r="HA38" s="78"/>
      <c r="HB38" s="78"/>
      <c r="HC38" s="78"/>
      <c r="HD38" s="78"/>
      <c r="HE38" s="78"/>
      <c r="HF38" s="78"/>
      <c r="HG38" s="78"/>
      <c r="HH38" s="78"/>
      <c r="HI38" s="78"/>
      <c r="HJ38" s="78"/>
      <c r="HK38" s="78"/>
      <c r="HL38" s="78"/>
      <c r="HM38" s="78"/>
      <c r="HN38" s="78"/>
      <c r="HO38" s="78"/>
      <c r="HP38" s="78"/>
      <c r="HQ38" s="78"/>
      <c r="HR38" s="78"/>
      <c r="HS38" s="78"/>
      <c r="HT38" s="78"/>
      <c r="HU38" s="78"/>
      <c r="HV38" s="78"/>
      <c r="HW38" s="78"/>
      <c r="HX38" s="78"/>
      <c r="HY38" s="78"/>
      <c r="HZ38" s="78"/>
      <c r="IA38" s="78"/>
      <c r="IB38" s="78"/>
      <c r="IC38" s="78"/>
      <c r="ID38" s="78"/>
      <c r="IE38" s="78"/>
      <c r="IF38" s="78"/>
      <c r="IG38" s="78"/>
      <c r="IH38" s="78"/>
      <c r="II38" s="78"/>
      <c r="IJ38" s="78"/>
      <c r="IK38" s="78"/>
      <c r="IL38" s="78"/>
      <c r="IM38" s="78"/>
      <c r="IN38" s="78"/>
      <c r="IO38" s="78"/>
      <c r="IP38" s="78"/>
      <c r="IQ38" s="78"/>
      <c r="IR38" s="78"/>
      <c r="IS38" s="78"/>
      <c r="IT38" s="78"/>
      <c r="IU38" s="78"/>
    </row>
    <row r="39" spans="1:255" s="79" customFormat="1" ht="12" customHeight="1" x14ac:dyDescent="0.25">
      <c r="A39" s="73"/>
      <c r="B39" s="74" t="s">
        <v>89</v>
      </c>
      <c r="C39" s="75" t="s">
        <v>31</v>
      </c>
      <c r="D39" s="75">
        <v>1713</v>
      </c>
      <c r="E39" s="75" t="s">
        <v>81</v>
      </c>
      <c r="F39" s="76">
        <v>634.4</v>
      </c>
      <c r="G39" s="77">
        <f>(D39*F39)</f>
        <v>1086727.2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78"/>
      <c r="GB39" s="78"/>
      <c r="GC39" s="78"/>
      <c r="GD39" s="78"/>
      <c r="GE39" s="78"/>
      <c r="GF39" s="78"/>
      <c r="GG39" s="78"/>
      <c r="GH39" s="78"/>
      <c r="GI39" s="78"/>
      <c r="GJ39" s="78"/>
      <c r="GK39" s="78"/>
      <c r="GL39" s="78"/>
      <c r="GM39" s="78"/>
      <c r="GN39" s="78"/>
      <c r="GO39" s="78"/>
      <c r="GP39" s="78"/>
      <c r="GQ39" s="78"/>
      <c r="GR39" s="78"/>
      <c r="GS39" s="78"/>
      <c r="GT39" s="78"/>
      <c r="GU39" s="78"/>
      <c r="GV39" s="78"/>
      <c r="GW39" s="78"/>
      <c r="GX39" s="78"/>
      <c r="GY39" s="78"/>
      <c r="GZ39" s="78"/>
      <c r="HA39" s="78"/>
      <c r="HB39" s="78"/>
      <c r="HC39" s="78"/>
      <c r="HD39" s="78"/>
      <c r="HE39" s="78"/>
      <c r="HF39" s="78"/>
      <c r="HG39" s="78"/>
      <c r="HH39" s="78"/>
      <c r="HI39" s="78"/>
      <c r="HJ39" s="78"/>
      <c r="HK39" s="78"/>
      <c r="HL39" s="78"/>
      <c r="HM39" s="78"/>
      <c r="HN39" s="78"/>
      <c r="HO39" s="78"/>
      <c r="HP39" s="78"/>
      <c r="HQ39" s="78"/>
      <c r="HR39" s="78"/>
      <c r="HS39" s="78"/>
      <c r="HT39" s="78"/>
      <c r="HU39" s="78"/>
      <c r="HV39" s="78"/>
      <c r="HW39" s="78"/>
      <c r="HX39" s="78"/>
      <c r="HY39" s="78"/>
      <c r="HZ39" s="78"/>
      <c r="IA39" s="78"/>
      <c r="IB39" s="78"/>
      <c r="IC39" s="78"/>
      <c r="ID39" s="78"/>
      <c r="IE39" s="78"/>
      <c r="IF39" s="78"/>
      <c r="IG39" s="78"/>
      <c r="IH39" s="78"/>
      <c r="II39" s="78"/>
      <c r="IJ39" s="78"/>
      <c r="IK39" s="78"/>
      <c r="IL39" s="78"/>
      <c r="IM39" s="78"/>
      <c r="IN39" s="78"/>
      <c r="IO39" s="78"/>
      <c r="IP39" s="78"/>
      <c r="IQ39" s="78"/>
      <c r="IR39" s="78"/>
      <c r="IS39" s="78"/>
      <c r="IT39" s="78"/>
      <c r="IU39" s="78"/>
    </row>
    <row r="40" spans="1:255" s="79" customFormat="1" ht="12" customHeight="1" x14ac:dyDescent="0.25">
      <c r="A40" s="73"/>
      <c r="B40" s="100" t="s">
        <v>59</v>
      </c>
      <c r="C40" s="75"/>
      <c r="D40" s="75"/>
      <c r="E40" s="75"/>
      <c r="F40" s="76"/>
      <c r="G40" s="77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78"/>
      <c r="GD40" s="78"/>
      <c r="GE40" s="78"/>
      <c r="GF40" s="78"/>
      <c r="GG40" s="78"/>
      <c r="GH40" s="78"/>
      <c r="GI40" s="78"/>
      <c r="GJ40" s="78"/>
      <c r="GK40" s="78"/>
      <c r="GL40" s="78"/>
      <c r="GM40" s="78"/>
      <c r="GN40" s="78"/>
      <c r="GO40" s="78"/>
      <c r="GP40" s="78"/>
      <c r="GQ40" s="78"/>
      <c r="GR40" s="78"/>
      <c r="GS40" s="78"/>
      <c r="GT40" s="78"/>
      <c r="GU40" s="78"/>
      <c r="GV40" s="78"/>
      <c r="GW40" s="78"/>
      <c r="GX40" s="78"/>
      <c r="GY40" s="78"/>
      <c r="GZ40" s="78"/>
      <c r="HA40" s="78"/>
      <c r="HB40" s="78"/>
      <c r="HC40" s="78"/>
      <c r="HD40" s="78"/>
      <c r="HE40" s="78"/>
      <c r="HF40" s="78"/>
      <c r="HG40" s="78"/>
      <c r="HH40" s="78"/>
      <c r="HI40" s="78"/>
      <c r="HJ40" s="78"/>
      <c r="HK40" s="78"/>
      <c r="HL40" s="78"/>
      <c r="HM40" s="78"/>
      <c r="HN40" s="78"/>
      <c r="HO40" s="78"/>
      <c r="HP40" s="78"/>
      <c r="HQ40" s="78"/>
      <c r="HR40" s="78"/>
      <c r="HS40" s="78"/>
      <c r="HT40" s="78"/>
      <c r="HU40" s="78"/>
      <c r="HV40" s="78"/>
      <c r="HW40" s="78"/>
      <c r="HX40" s="78"/>
      <c r="HY40" s="78"/>
      <c r="HZ40" s="78"/>
      <c r="IA40" s="78"/>
      <c r="IB40" s="78"/>
      <c r="IC40" s="78"/>
      <c r="ID40" s="78"/>
      <c r="IE40" s="78"/>
      <c r="IF40" s="78"/>
      <c r="IG40" s="78"/>
      <c r="IH40" s="78"/>
      <c r="II40" s="78"/>
      <c r="IJ40" s="78"/>
      <c r="IK40" s="78"/>
      <c r="IL40" s="78"/>
      <c r="IM40" s="78"/>
      <c r="IN40" s="78"/>
      <c r="IO40" s="78"/>
      <c r="IP40" s="78"/>
      <c r="IQ40" s="78"/>
      <c r="IR40" s="78"/>
      <c r="IS40" s="78"/>
      <c r="IT40" s="78"/>
      <c r="IU40" s="78"/>
    </row>
    <row r="41" spans="1:255" s="79" customFormat="1" ht="12" customHeight="1" x14ac:dyDescent="0.25">
      <c r="A41" s="73"/>
      <c r="B41" s="74" t="s">
        <v>74</v>
      </c>
      <c r="C41" s="75" t="s">
        <v>30</v>
      </c>
      <c r="D41" s="75">
        <v>36</v>
      </c>
      <c r="E41" s="75" t="s">
        <v>81</v>
      </c>
      <c r="F41" s="76">
        <v>180.4</v>
      </c>
      <c r="G41" s="77">
        <f>(D41*F41)</f>
        <v>6494.4000000000005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78"/>
      <c r="GB41" s="78"/>
      <c r="GC41" s="78"/>
      <c r="GD41" s="78"/>
      <c r="GE41" s="78"/>
      <c r="GF41" s="78"/>
      <c r="GG41" s="78"/>
      <c r="GH41" s="78"/>
      <c r="GI41" s="78"/>
      <c r="GJ41" s="78"/>
      <c r="GK41" s="78"/>
      <c r="GL41" s="78"/>
      <c r="GM41" s="78"/>
      <c r="GN41" s="78"/>
      <c r="GO41" s="78"/>
      <c r="GP41" s="78"/>
      <c r="GQ41" s="78"/>
      <c r="GR41" s="78"/>
      <c r="GS41" s="78"/>
      <c r="GT41" s="78"/>
      <c r="GU41" s="78"/>
      <c r="GV41" s="78"/>
      <c r="GW41" s="78"/>
      <c r="GX41" s="78"/>
      <c r="GY41" s="78"/>
      <c r="GZ41" s="78"/>
      <c r="HA41" s="78"/>
      <c r="HB41" s="78"/>
      <c r="HC41" s="78"/>
      <c r="HD41" s="78"/>
      <c r="HE41" s="78"/>
      <c r="HF41" s="78"/>
      <c r="HG41" s="78"/>
      <c r="HH41" s="78"/>
      <c r="HI41" s="78"/>
      <c r="HJ41" s="78"/>
      <c r="HK41" s="78"/>
      <c r="HL41" s="78"/>
      <c r="HM41" s="78"/>
      <c r="HN41" s="78"/>
      <c r="HO41" s="78"/>
      <c r="HP41" s="78"/>
      <c r="HQ41" s="78"/>
      <c r="HR41" s="78"/>
      <c r="HS41" s="78"/>
      <c r="HT41" s="78"/>
      <c r="HU41" s="78"/>
      <c r="HV41" s="78"/>
      <c r="HW41" s="78"/>
      <c r="HX41" s="78"/>
      <c r="HY41" s="78"/>
      <c r="HZ41" s="78"/>
      <c r="IA41" s="78"/>
      <c r="IB41" s="78"/>
      <c r="IC41" s="78"/>
      <c r="ID41" s="78"/>
      <c r="IE41" s="78"/>
      <c r="IF41" s="78"/>
      <c r="IG41" s="78"/>
      <c r="IH41" s="78"/>
      <c r="II41" s="78"/>
      <c r="IJ41" s="78"/>
      <c r="IK41" s="78"/>
      <c r="IL41" s="78"/>
      <c r="IM41" s="78"/>
      <c r="IN41" s="78"/>
      <c r="IO41" s="78"/>
      <c r="IP41" s="78"/>
      <c r="IQ41" s="78"/>
      <c r="IR41" s="78"/>
      <c r="IS41" s="78"/>
      <c r="IT41" s="78"/>
      <c r="IU41" s="78"/>
    </row>
    <row r="42" spans="1:255" s="79" customFormat="1" ht="12" customHeight="1" x14ac:dyDescent="0.25">
      <c r="A42" s="73"/>
      <c r="B42" s="100" t="s">
        <v>58</v>
      </c>
      <c r="C42" s="75"/>
      <c r="D42" s="75"/>
      <c r="E42" s="75"/>
      <c r="F42" s="76"/>
      <c r="G42" s="77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78"/>
      <c r="GB42" s="78"/>
      <c r="GC42" s="78"/>
      <c r="GD42" s="78"/>
      <c r="GE42" s="78"/>
      <c r="GF42" s="78"/>
      <c r="GG42" s="78"/>
      <c r="GH42" s="78"/>
      <c r="GI42" s="78"/>
      <c r="GJ42" s="78"/>
      <c r="GK42" s="78"/>
      <c r="GL42" s="78"/>
      <c r="GM42" s="78"/>
      <c r="GN42" s="78"/>
      <c r="GO42" s="78"/>
      <c r="GP42" s="78"/>
      <c r="GQ42" s="78"/>
      <c r="GR42" s="78"/>
      <c r="GS42" s="78"/>
      <c r="GT42" s="78"/>
      <c r="GU42" s="78"/>
      <c r="GV42" s="78"/>
      <c r="GW42" s="78"/>
      <c r="GX42" s="78"/>
      <c r="GY42" s="78"/>
      <c r="GZ42" s="78"/>
      <c r="HA42" s="78"/>
      <c r="HB42" s="78"/>
      <c r="HC42" s="78"/>
      <c r="HD42" s="78"/>
      <c r="HE42" s="78"/>
      <c r="HF42" s="78"/>
      <c r="HG42" s="78"/>
      <c r="HH42" s="78"/>
      <c r="HI42" s="78"/>
      <c r="HJ42" s="78"/>
      <c r="HK42" s="78"/>
      <c r="HL42" s="78"/>
      <c r="HM42" s="78"/>
      <c r="HN42" s="78"/>
      <c r="HO42" s="78"/>
      <c r="HP42" s="78"/>
      <c r="HQ42" s="78"/>
      <c r="HR42" s="78"/>
      <c r="HS42" s="78"/>
      <c r="HT42" s="78"/>
      <c r="HU42" s="78"/>
      <c r="HV42" s="78"/>
      <c r="HW42" s="78"/>
      <c r="HX42" s="78"/>
      <c r="HY42" s="78"/>
      <c r="HZ42" s="78"/>
      <c r="IA42" s="78"/>
      <c r="IB42" s="78"/>
      <c r="IC42" s="78"/>
      <c r="ID42" s="78"/>
      <c r="IE42" s="78"/>
      <c r="IF42" s="78"/>
      <c r="IG42" s="78"/>
      <c r="IH42" s="78"/>
      <c r="II42" s="78"/>
      <c r="IJ42" s="78"/>
      <c r="IK42" s="78"/>
      <c r="IL42" s="78"/>
      <c r="IM42" s="78"/>
      <c r="IN42" s="78"/>
      <c r="IO42" s="78"/>
      <c r="IP42" s="78"/>
      <c r="IQ42" s="78"/>
      <c r="IR42" s="78"/>
      <c r="IS42" s="78"/>
      <c r="IT42" s="78"/>
      <c r="IU42" s="78"/>
    </row>
    <row r="43" spans="1:255" s="79" customFormat="1" ht="12" customHeight="1" x14ac:dyDescent="0.25">
      <c r="A43" s="73"/>
      <c r="B43" s="74" t="s">
        <v>85</v>
      </c>
      <c r="C43" s="75" t="s">
        <v>87</v>
      </c>
      <c r="D43" s="75">
        <v>2</v>
      </c>
      <c r="E43" s="75" t="s">
        <v>81</v>
      </c>
      <c r="F43" s="76">
        <v>12200</v>
      </c>
      <c r="G43" s="77">
        <f t="shared" ref="G42:G43" si="0">(D43*F43)</f>
        <v>24400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78"/>
      <c r="GB43" s="78"/>
      <c r="GC43" s="78"/>
      <c r="GD43" s="78"/>
      <c r="GE43" s="78"/>
      <c r="GF43" s="78"/>
      <c r="GG43" s="78"/>
      <c r="GH43" s="78"/>
      <c r="GI43" s="78"/>
      <c r="GJ43" s="78"/>
      <c r="GK43" s="78"/>
      <c r="GL43" s="78"/>
      <c r="GM43" s="78"/>
      <c r="GN43" s="78"/>
      <c r="GO43" s="78"/>
      <c r="GP43" s="78"/>
      <c r="GQ43" s="78"/>
      <c r="GR43" s="78"/>
      <c r="GS43" s="78"/>
      <c r="GT43" s="78"/>
      <c r="GU43" s="78"/>
      <c r="GV43" s="78"/>
      <c r="GW43" s="78"/>
      <c r="GX43" s="78"/>
      <c r="GY43" s="78"/>
      <c r="GZ43" s="78"/>
      <c r="HA43" s="78"/>
      <c r="HB43" s="78"/>
      <c r="HC43" s="78"/>
      <c r="HD43" s="78"/>
      <c r="HE43" s="78"/>
      <c r="HF43" s="78"/>
      <c r="HG43" s="78"/>
      <c r="HH43" s="78"/>
      <c r="HI43" s="78"/>
      <c r="HJ43" s="78"/>
      <c r="HK43" s="78"/>
      <c r="HL43" s="78"/>
      <c r="HM43" s="78"/>
      <c r="HN43" s="78"/>
      <c r="HO43" s="78"/>
      <c r="HP43" s="78"/>
      <c r="HQ43" s="78"/>
      <c r="HR43" s="78"/>
      <c r="HS43" s="78"/>
      <c r="HT43" s="78"/>
      <c r="HU43" s="78"/>
      <c r="HV43" s="78"/>
      <c r="HW43" s="78"/>
      <c r="HX43" s="78"/>
      <c r="HY43" s="78"/>
      <c r="HZ43" s="78"/>
      <c r="IA43" s="78"/>
      <c r="IB43" s="78"/>
      <c r="IC43" s="78"/>
      <c r="ID43" s="78"/>
      <c r="IE43" s="78"/>
      <c r="IF43" s="78"/>
      <c r="IG43" s="78"/>
      <c r="IH43" s="78"/>
      <c r="II43" s="78"/>
      <c r="IJ43" s="78"/>
      <c r="IK43" s="78"/>
      <c r="IL43" s="78"/>
      <c r="IM43" s="78"/>
      <c r="IN43" s="78"/>
      <c r="IO43" s="78"/>
      <c r="IP43" s="78"/>
      <c r="IQ43" s="78"/>
      <c r="IR43" s="78"/>
      <c r="IS43" s="78"/>
      <c r="IT43" s="78"/>
      <c r="IU43" s="78"/>
    </row>
    <row r="44" spans="1:255" s="79" customFormat="1" ht="25.5" x14ac:dyDescent="0.25">
      <c r="A44" s="73"/>
      <c r="B44" s="101" t="s">
        <v>86</v>
      </c>
      <c r="C44" s="75" t="s">
        <v>31</v>
      </c>
      <c r="D44" s="75">
        <v>1</v>
      </c>
      <c r="E44" s="75" t="s">
        <v>81</v>
      </c>
      <c r="F44" s="76">
        <v>50000</v>
      </c>
      <c r="G44" s="77">
        <f>(D44*F44)</f>
        <v>50000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78"/>
      <c r="GB44" s="78"/>
      <c r="GC44" s="78"/>
      <c r="GD44" s="78"/>
      <c r="GE44" s="78"/>
      <c r="GF44" s="78"/>
      <c r="GG44" s="78"/>
      <c r="GH44" s="78"/>
      <c r="GI44" s="78"/>
      <c r="GJ44" s="78"/>
      <c r="GK44" s="78"/>
      <c r="GL44" s="78"/>
      <c r="GM44" s="78"/>
      <c r="GN44" s="78"/>
      <c r="GO44" s="78"/>
      <c r="GP44" s="78"/>
      <c r="GQ44" s="78"/>
      <c r="GR44" s="78"/>
      <c r="GS44" s="78"/>
      <c r="GT44" s="78"/>
      <c r="GU44" s="78"/>
      <c r="GV44" s="78"/>
      <c r="GW44" s="78"/>
      <c r="GX44" s="78"/>
      <c r="GY44" s="78"/>
      <c r="GZ44" s="78"/>
      <c r="HA44" s="78"/>
      <c r="HB44" s="78"/>
      <c r="HC44" s="78"/>
      <c r="HD44" s="78"/>
      <c r="HE44" s="78"/>
      <c r="HF44" s="78"/>
      <c r="HG44" s="78"/>
      <c r="HH44" s="78"/>
      <c r="HI44" s="78"/>
      <c r="HJ44" s="78"/>
      <c r="HK44" s="78"/>
      <c r="HL44" s="78"/>
      <c r="HM44" s="78"/>
      <c r="HN44" s="78"/>
      <c r="HO44" s="78"/>
      <c r="HP44" s="78"/>
      <c r="HQ44" s="78"/>
      <c r="HR44" s="78"/>
      <c r="HS44" s="78"/>
      <c r="HT44" s="78"/>
      <c r="HU44" s="78"/>
      <c r="HV44" s="78"/>
      <c r="HW44" s="78"/>
      <c r="HX44" s="78"/>
      <c r="HY44" s="78"/>
      <c r="HZ44" s="78"/>
      <c r="IA44" s="78"/>
      <c r="IB44" s="78"/>
      <c r="IC44" s="78"/>
      <c r="ID44" s="78"/>
      <c r="IE44" s="78"/>
      <c r="IF44" s="78"/>
      <c r="IG44" s="78"/>
      <c r="IH44" s="78"/>
      <c r="II44" s="78"/>
      <c r="IJ44" s="78"/>
      <c r="IK44" s="78"/>
      <c r="IL44" s="78"/>
      <c r="IM44" s="78"/>
      <c r="IN44" s="78"/>
      <c r="IO44" s="78"/>
      <c r="IP44" s="78"/>
      <c r="IQ44" s="78"/>
      <c r="IR44" s="78"/>
      <c r="IS44" s="78"/>
      <c r="IT44" s="78"/>
      <c r="IU44" s="78"/>
    </row>
    <row r="45" spans="1:255" s="79" customFormat="1" ht="12" customHeight="1" x14ac:dyDescent="0.25">
      <c r="A45" s="73"/>
      <c r="B45" s="100" t="s">
        <v>60</v>
      </c>
      <c r="C45" s="75"/>
      <c r="D45" s="75"/>
      <c r="E45" s="75"/>
      <c r="F45" s="76"/>
      <c r="G45" s="77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78"/>
      <c r="GB45" s="78"/>
      <c r="GC45" s="78"/>
      <c r="GD45" s="78"/>
      <c r="GE45" s="78"/>
      <c r="GF45" s="78"/>
      <c r="GG45" s="78"/>
      <c r="GH45" s="78"/>
      <c r="GI45" s="78"/>
      <c r="GJ45" s="78"/>
      <c r="GK45" s="78"/>
      <c r="GL45" s="78"/>
      <c r="GM45" s="78"/>
      <c r="GN45" s="78"/>
      <c r="GO45" s="78"/>
      <c r="GP45" s="78"/>
      <c r="GQ45" s="78"/>
      <c r="GR45" s="78"/>
      <c r="GS45" s="78"/>
      <c r="GT45" s="78"/>
      <c r="GU45" s="78"/>
      <c r="GV45" s="78"/>
      <c r="GW45" s="78"/>
      <c r="GX45" s="78"/>
      <c r="GY45" s="78"/>
      <c r="GZ45" s="78"/>
      <c r="HA45" s="78"/>
      <c r="HB45" s="78"/>
      <c r="HC45" s="78"/>
      <c r="HD45" s="78"/>
      <c r="HE45" s="78"/>
      <c r="HF45" s="78"/>
      <c r="HG45" s="78"/>
      <c r="HH45" s="78"/>
      <c r="HI45" s="78"/>
      <c r="HJ45" s="78"/>
      <c r="HK45" s="78"/>
      <c r="HL45" s="78"/>
      <c r="HM45" s="78"/>
      <c r="HN45" s="78"/>
      <c r="HO45" s="78"/>
      <c r="HP45" s="78"/>
      <c r="HQ45" s="78"/>
      <c r="HR45" s="78"/>
      <c r="HS45" s="78"/>
      <c r="HT45" s="78"/>
      <c r="HU45" s="78"/>
      <c r="HV45" s="78"/>
      <c r="HW45" s="78"/>
      <c r="HX45" s="78"/>
      <c r="HY45" s="78"/>
      <c r="HZ45" s="78"/>
      <c r="IA45" s="78"/>
      <c r="IB45" s="78"/>
      <c r="IC45" s="78"/>
      <c r="ID45" s="78"/>
      <c r="IE45" s="78"/>
      <c r="IF45" s="78"/>
      <c r="IG45" s="78"/>
      <c r="IH45" s="78"/>
      <c r="II45" s="78"/>
      <c r="IJ45" s="78"/>
      <c r="IK45" s="78"/>
      <c r="IL45" s="78"/>
      <c r="IM45" s="78"/>
      <c r="IN45" s="78"/>
      <c r="IO45" s="78"/>
      <c r="IP45" s="78"/>
      <c r="IQ45" s="78"/>
      <c r="IR45" s="78"/>
      <c r="IS45" s="78"/>
      <c r="IT45" s="78"/>
      <c r="IU45" s="78"/>
    </row>
    <row r="46" spans="1:255" s="79" customFormat="1" ht="12" customHeight="1" x14ac:dyDescent="0.25">
      <c r="A46" s="73"/>
      <c r="B46" s="74" t="s">
        <v>61</v>
      </c>
      <c r="C46" s="75" t="s">
        <v>63</v>
      </c>
      <c r="D46" s="75">
        <v>6052</v>
      </c>
      <c r="E46" s="75" t="s">
        <v>81</v>
      </c>
      <c r="F46" s="76">
        <v>4</v>
      </c>
      <c r="G46" s="77">
        <f>D46*F46</f>
        <v>24208</v>
      </c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78"/>
      <c r="GB46" s="78"/>
      <c r="GC46" s="78"/>
      <c r="GD46" s="78"/>
      <c r="GE46" s="78"/>
      <c r="GF46" s="78"/>
      <c r="GG46" s="78"/>
      <c r="GH46" s="78"/>
      <c r="GI46" s="78"/>
      <c r="GJ46" s="78"/>
      <c r="GK46" s="78"/>
      <c r="GL46" s="78"/>
      <c r="GM46" s="78"/>
      <c r="GN46" s="78"/>
      <c r="GO46" s="78"/>
      <c r="GP46" s="78"/>
      <c r="GQ46" s="78"/>
      <c r="GR46" s="78"/>
      <c r="GS46" s="78"/>
      <c r="GT46" s="78"/>
      <c r="GU46" s="78"/>
      <c r="GV46" s="78"/>
      <c r="GW46" s="78"/>
      <c r="GX46" s="78"/>
      <c r="GY46" s="78"/>
      <c r="GZ46" s="78"/>
      <c r="HA46" s="78"/>
      <c r="HB46" s="78"/>
      <c r="HC46" s="78"/>
      <c r="HD46" s="78"/>
      <c r="HE46" s="78"/>
      <c r="HF46" s="78"/>
      <c r="HG46" s="78"/>
      <c r="HH46" s="78"/>
      <c r="HI46" s="78"/>
      <c r="HJ46" s="78"/>
      <c r="HK46" s="78"/>
      <c r="HL46" s="78"/>
      <c r="HM46" s="78"/>
      <c r="HN46" s="78"/>
      <c r="HO46" s="78"/>
      <c r="HP46" s="78"/>
      <c r="HQ46" s="78"/>
      <c r="HR46" s="78"/>
      <c r="HS46" s="78"/>
      <c r="HT46" s="78"/>
      <c r="HU46" s="78"/>
      <c r="HV46" s="78"/>
      <c r="HW46" s="78"/>
      <c r="HX46" s="78"/>
      <c r="HY46" s="78"/>
      <c r="HZ46" s="78"/>
      <c r="IA46" s="78"/>
      <c r="IB46" s="78"/>
      <c r="IC46" s="78"/>
      <c r="ID46" s="78"/>
      <c r="IE46" s="78"/>
      <c r="IF46" s="78"/>
      <c r="IG46" s="78"/>
      <c r="IH46" s="78"/>
      <c r="II46" s="78"/>
      <c r="IJ46" s="78"/>
      <c r="IK46" s="78"/>
      <c r="IL46" s="78"/>
      <c r="IM46" s="78"/>
      <c r="IN46" s="78"/>
      <c r="IO46" s="78"/>
      <c r="IP46" s="78"/>
      <c r="IQ46" s="78"/>
      <c r="IR46" s="78"/>
      <c r="IS46" s="78"/>
      <c r="IT46" s="78"/>
      <c r="IU46" s="78"/>
    </row>
    <row r="47" spans="1:255" s="79" customFormat="1" ht="12" customHeight="1" x14ac:dyDescent="0.25">
      <c r="A47" s="73"/>
      <c r="B47" s="74" t="s">
        <v>62</v>
      </c>
      <c r="C47" s="75" t="s">
        <v>64</v>
      </c>
      <c r="D47" s="75">
        <v>1800</v>
      </c>
      <c r="E47" s="75" t="s">
        <v>81</v>
      </c>
      <c r="F47" s="76">
        <v>10.4</v>
      </c>
      <c r="G47" s="77">
        <f>D47*F47</f>
        <v>18720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78"/>
      <c r="GB47" s="78"/>
      <c r="GC47" s="78"/>
      <c r="GD47" s="78"/>
      <c r="GE47" s="78"/>
      <c r="GF47" s="78"/>
      <c r="GG47" s="78"/>
      <c r="GH47" s="78"/>
      <c r="GI47" s="78"/>
      <c r="GJ47" s="78"/>
      <c r="GK47" s="78"/>
      <c r="GL47" s="78"/>
      <c r="GM47" s="78"/>
      <c r="GN47" s="78"/>
      <c r="GO47" s="78"/>
      <c r="GP47" s="78"/>
      <c r="GQ47" s="78"/>
      <c r="GR47" s="78"/>
      <c r="GS47" s="78"/>
      <c r="GT47" s="78"/>
      <c r="GU47" s="78"/>
      <c r="GV47" s="78"/>
      <c r="GW47" s="78"/>
      <c r="GX47" s="78"/>
      <c r="GY47" s="78"/>
      <c r="GZ47" s="78"/>
      <c r="HA47" s="78"/>
      <c r="HB47" s="78"/>
      <c r="HC47" s="78"/>
      <c r="HD47" s="78"/>
      <c r="HE47" s="78"/>
      <c r="HF47" s="78"/>
      <c r="HG47" s="78"/>
      <c r="HH47" s="78"/>
      <c r="HI47" s="78"/>
      <c r="HJ47" s="78"/>
      <c r="HK47" s="78"/>
      <c r="HL47" s="78"/>
      <c r="HM47" s="78"/>
      <c r="HN47" s="78"/>
      <c r="HO47" s="78"/>
      <c r="HP47" s="78"/>
      <c r="HQ47" s="78"/>
      <c r="HR47" s="78"/>
      <c r="HS47" s="78"/>
      <c r="HT47" s="78"/>
      <c r="HU47" s="78"/>
      <c r="HV47" s="78"/>
      <c r="HW47" s="78"/>
      <c r="HX47" s="78"/>
      <c r="HY47" s="78"/>
      <c r="HZ47" s="78"/>
      <c r="IA47" s="78"/>
      <c r="IB47" s="78"/>
      <c r="IC47" s="78"/>
      <c r="ID47" s="78"/>
      <c r="IE47" s="78"/>
      <c r="IF47" s="78"/>
      <c r="IG47" s="78"/>
      <c r="IH47" s="78"/>
      <c r="II47" s="78"/>
      <c r="IJ47" s="78"/>
      <c r="IK47" s="78"/>
      <c r="IL47" s="78"/>
      <c r="IM47" s="78"/>
      <c r="IN47" s="78"/>
      <c r="IO47" s="78"/>
      <c r="IP47" s="78"/>
      <c r="IQ47" s="78"/>
      <c r="IR47" s="78"/>
      <c r="IS47" s="78"/>
      <c r="IT47" s="78"/>
      <c r="IU47" s="78"/>
    </row>
    <row r="48" spans="1:255" ht="11.25" customHeight="1" x14ac:dyDescent="0.25">
      <c r="B48" s="80" t="s">
        <v>32</v>
      </c>
      <c r="C48" s="81"/>
      <c r="D48" s="81"/>
      <c r="E48" s="81"/>
      <c r="F48" s="82"/>
      <c r="G48" s="83">
        <f>SUM(G37:G47)</f>
        <v>2063817.5999999999</v>
      </c>
    </row>
    <row r="49" spans="1:255" ht="12" customHeight="1" x14ac:dyDescent="0.25">
      <c r="B49" s="34"/>
      <c r="C49" s="34"/>
      <c r="D49" s="34"/>
      <c r="E49" s="34"/>
      <c r="F49" s="34"/>
      <c r="G49" s="34"/>
      <c r="H49" s="34"/>
    </row>
    <row r="50" spans="1:255" ht="12" customHeight="1" x14ac:dyDescent="0.25">
      <c r="A50" s="68"/>
      <c r="B50" s="36" t="s">
        <v>33</v>
      </c>
      <c r="C50" s="69"/>
      <c r="D50" s="70"/>
      <c r="E50" s="70"/>
      <c r="F50" s="71"/>
      <c r="G50" s="72"/>
    </row>
    <row r="51" spans="1:255" ht="24" customHeight="1" x14ac:dyDescent="0.25">
      <c r="A51" s="68"/>
      <c r="B51" s="37" t="s">
        <v>34</v>
      </c>
      <c r="C51" s="38" t="s">
        <v>28</v>
      </c>
      <c r="D51" s="38" t="s">
        <v>29</v>
      </c>
      <c r="E51" s="37" t="s">
        <v>17</v>
      </c>
      <c r="F51" s="38" t="s">
        <v>18</v>
      </c>
      <c r="G51" s="37" t="s">
        <v>19</v>
      </c>
    </row>
    <row r="52" spans="1:255" s="79" customFormat="1" ht="12" customHeight="1" x14ac:dyDescent="0.25">
      <c r="A52" s="73"/>
      <c r="B52" s="74" t="s">
        <v>70</v>
      </c>
      <c r="C52" s="75" t="s">
        <v>71</v>
      </c>
      <c r="D52" s="75">
        <v>800</v>
      </c>
      <c r="E52" s="75" t="s">
        <v>73</v>
      </c>
      <c r="F52" s="76">
        <v>120</v>
      </c>
      <c r="G52" s="77">
        <f>+F52*D52</f>
        <v>96000</v>
      </c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  <c r="EO52" s="78"/>
      <c r="EP52" s="78"/>
      <c r="EQ52" s="78"/>
      <c r="ER52" s="78"/>
      <c r="ES52" s="78"/>
      <c r="ET52" s="78"/>
      <c r="EU52" s="78"/>
      <c r="EV52" s="78"/>
      <c r="EW52" s="78"/>
      <c r="EX52" s="78"/>
      <c r="EY52" s="78"/>
      <c r="EZ52" s="78"/>
      <c r="FA52" s="78"/>
      <c r="FB52" s="78"/>
      <c r="FC52" s="78"/>
      <c r="FD52" s="78"/>
      <c r="FE52" s="78"/>
      <c r="FF52" s="78"/>
      <c r="FG52" s="78"/>
      <c r="FH52" s="78"/>
      <c r="FI52" s="78"/>
      <c r="FJ52" s="78"/>
      <c r="FK52" s="78"/>
      <c r="FL52" s="78"/>
      <c r="FM52" s="78"/>
      <c r="FN52" s="78"/>
      <c r="FO52" s="78"/>
      <c r="FP52" s="78"/>
      <c r="FQ52" s="78"/>
      <c r="FR52" s="78"/>
      <c r="FS52" s="78"/>
      <c r="FT52" s="78"/>
      <c r="FU52" s="78"/>
      <c r="FV52" s="78"/>
      <c r="FW52" s="78"/>
      <c r="FX52" s="78"/>
      <c r="FY52" s="78"/>
      <c r="FZ52" s="78"/>
      <c r="GA52" s="78"/>
      <c r="GB52" s="78"/>
      <c r="GC52" s="78"/>
      <c r="GD52" s="78"/>
      <c r="GE52" s="78"/>
      <c r="GF52" s="78"/>
      <c r="GG52" s="78"/>
      <c r="GH52" s="78"/>
      <c r="GI52" s="78"/>
      <c r="GJ52" s="78"/>
      <c r="GK52" s="78"/>
      <c r="GL52" s="78"/>
      <c r="GM52" s="78"/>
      <c r="GN52" s="78"/>
      <c r="GO52" s="78"/>
      <c r="GP52" s="78"/>
      <c r="GQ52" s="78"/>
      <c r="GR52" s="78"/>
      <c r="GS52" s="78"/>
      <c r="GT52" s="78"/>
      <c r="GU52" s="78"/>
      <c r="GV52" s="78"/>
      <c r="GW52" s="78"/>
      <c r="GX52" s="78"/>
      <c r="GY52" s="78"/>
      <c r="GZ52" s="78"/>
      <c r="HA52" s="78"/>
      <c r="HB52" s="78"/>
      <c r="HC52" s="78"/>
      <c r="HD52" s="78"/>
      <c r="HE52" s="78"/>
      <c r="HF52" s="78"/>
      <c r="HG52" s="78"/>
      <c r="HH52" s="78"/>
      <c r="HI52" s="78"/>
      <c r="HJ52" s="78"/>
      <c r="HK52" s="78"/>
      <c r="HL52" s="78"/>
      <c r="HM52" s="78"/>
      <c r="HN52" s="78"/>
      <c r="HO52" s="78"/>
      <c r="HP52" s="78"/>
      <c r="HQ52" s="78"/>
      <c r="HR52" s="78"/>
      <c r="HS52" s="78"/>
      <c r="HT52" s="78"/>
      <c r="HU52" s="78"/>
      <c r="HV52" s="78"/>
      <c r="HW52" s="78"/>
      <c r="HX52" s="78"/>
      <c r="HY52" s="78"/>
      <c r="HZ52" s="78"/>
      <c r="IA52" s="78"/>
      <c r="IB52" s="78"/>
      <c r="IC52" s="78"/>
      <c r="ID52" s="78"/>
      <c r="IE52" s="78"/>
      <c r="IF52" s="78"/>
      <c r="IG52" s="78"/>
      <c r="IH52" s="78"/>
      <c r="II52" s="78"/>
      <c r="IJ52" s="78"/>
      <c r="IK52" s="78"/>
      <c r="IL52" s="78"/>
      <c r="IM52" s="78"/>
      <c r="IN52" s="78"/>
      <c r="IO52" s="78"/>
      <c r="IP52" s="78"/>
      <c r="IQ52" s="78"/>
      <c r="IR52" s="78"/>
      <c r="IS52" s="78"/>
      <c r="IT52" s="78"/>
      <c r="IU52" s="78"/>
    </row>
    <row r="53" spans="1:255" s="79" customFormat="1" ht="12" customHeight="1" x14ac:dyDescent="0.25">
      <c r="A53" s="73"/>
      <c r="B53" s="74" t="s">
        <v>90</v>
      </c>
      <c r="C53" s="75" t="s">
        <v>72</v>
      </c>
      <c r="D53" s="75">
        <v>3</v>
      </c>
      <c r="E53" s="75" t="s">
        <v>79</v>
      </c>
      <c r="F53" s="76">
        <v>10000</v>
      </c>
      <c r="G53" s="77">
        <f>+F53*D53</f>
        <v>30000</v>
      </c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78"/>
      <c r="GB53" s="78"/>
      <c r="GC53" s="78"/>
      <c r="GD53" s="78"/>
      <c r="GE53" s="78"/>
      <c r="GF53" s="78"/>
      <c r="GG53" s="78"/>
      <c r="GH53" s="78"/>
      <c r="GI53" s="78"/>
      <c r="GJ53" s="78"/>
      <c r="GK53" s="78"/>
      <c r="GL53" s="78"/>
      <c r="GM53" s="78"/>
      <c r="GN53" s="78"/>
      <c r="GO53" s="78"/>
      <c r="GP53" s="78"/>
      <c r="GQ53" s="78"/>
      <c r="GR53" s="78"/>
      <c r="GS53" s="78"/>
      <c r="GT53" s="78"/>
      <c r="GU53" s="78"/>
      <c r="GV53" s="78"/>
      <c r="GW53" s="78"/>
      <c r="GX53" s="78"/>
      <c r="GY53" s="78"/>
      <c r="GZ53" s="78"/>
      <c r="HA53" s="78"/>
      <c r="HB53" s="78"/>
      <c r="HC53" s="78"/>
      <c r="HD53" s="78"/>
      <c r="HE53" s="78"/>
      <c r="HF53" s="78"/>
      <c r="HG53" s="78"/>
      <c r="HH53" s="78"/>
      <c r="HI53" s="78"/>
      <c r="HJ53" s="78"/>
      <c r="HK53" s="78"/>
      <c r="HL53" s="78"/>
      <c r="HM53" s="78"/>
      <c r="HN53" s="78"/>
      <c r="HO53" s="78"/>
      <c r="HP53" s="78"/>
      <c r="HQ53" s="78"/>
      <c r="HR53" s="78"/>
      <c r="HS53" s="78"/>
      <c r="HT53" s="78"/>
      <c r="HU53" s="78"/>
      <c r="HV53" s="78"/>
      <c r="HW53" s="78"/>
      <c r="HX53" s="78"/>
      <c r="HY53" s="78"/>
      <c r="HZ53" s="78"/>
      <c r="IA53" s="78"/>
      <c r="IB53" s="78"/>
      <c r="IC53" s="78"/>
      <c r="ID53" s="78"/>
      <c r="IE53" s="78"/>
      <c r="IF53" s="78"/>
      <c r="IG53" s="78"/>
      <c r="IH53" s="78"/>
      <c r="II53" s="78"/>
      <c r="IJ53" s="78"/>
      <c r="IK53" s="78"/>
      <c r="IL53" s="78"/>
      <c r="IM53" s="78"/>
      <c r="IN53" s="78"/>
      <c r="IO53" s="78"/>
      <c r="IP53" s="78"/>
      <c r="IQ53" s="78"/>
      <c r="IR53" s="78"/>
      <c r="IS53" s="78"/>
      <c r="IT53" s="78"/>
      <c r="IU53" s="78"/>
    </row>
    <row r="54" spans="1:255" ht="11.25" customHeight="1" x14ac:dyDescent="0.25">
      <c r="B54" s="80" t="s">
        <v>35</v>
      </c>
      <c r="C54" s="81"/>
      <c r="D54" s="81"/>
      <c r="E54" s="81"/>
      <c r="F54" s="82"/>
      <c r="G54" s="83">
        <f>SUM(G52:G53)</f>
        <v>126000</v>
      </c>
    </row>
    <row r="55" spans="1:255" ht="12" customHeight="1" x14ac:dyDescent="0.25">
      <c r="B55" s="34"/>
      <c r="C55" s="34"/>
      <c r="D55" s="34"/>
      <c r="E55" s="34"/>
      <c r="F55" s="34"/>
      <c r="G55" s="34"/>
      <c r="H55" s="34"/>
    </row>
    <row r="56" spans="1:255" ht="11.25" customHeight="1" x14ac:dyDescent="0.25">
      <c r="B56" s="88" t="s">
        <v>36</v>
      </c>
      <c r="C56" s="89"/>
      <c r="D56" s="89"/>
      <c r="E56" s="89"/>
      <c r="F56" s="89"/>
      <c r="G56" s="90">
        <f>G23+G33+G48+G54</f>
        <v>3514817.5999999996</v>
      </c>
    </row>
    <row r="57" spans="1:255" ht="11.25" customHeight="1" x14ac:dyDescent="0.25">
      <c r="B57" s="91" t="s">
        <v>37</v>
      </c>
      <c r="C57" s="92"/>
      <c r="D57" s="92"/>
      <c r="E57" s="92"/>
      <c r="F57" s="92"/>
      <c r="G57" s="93">
        <f>G56*0.05</f>
        <v>175740.88</v>
      </c>
    </row>
    <row r="58" spans="1:255" ht="11.25" customHeight="1" x14ac:dyDescent="0.25">
      <c r="B58" s="94" t="s">
        <v>38</v>
      </c>
      <c r="C58" s="95"/>
      <c r="D58" s="95"/>
      <c r="E58" s="95"/>
      <c r="F58" s="95"/>
      <c r="G58" s="96">
        <f>G57+G56</f>
        <v>3690558.4799999995</v>
      </c>
    </row>
    <row r="59" spans="1:255" ht="11.25" customHeight="1" x14ac:dyDescent="0.25">
      <c r="B59" s="91" t="s">
        <v>39</v>
      </c>
      <c r="C59" s="92"/>
      <c r="D59" s="92"/>
      <c r="E59" s="92"/>
      <c r="F59" s="92"/>
      <c r="G59" s="93">
        <f>G12</f>
        <v>4320000</v>
      </c>
    </row>
    <row r="60" spans="1:255" ht="11.25" customHeight="1" x14ac:dyDescent="0.25">
      <c r="B60" s="97" t="s">
        <v>40</v>
      </c>
      <c r="C60" s="98"/>
      <c r="D60" s="98"/>
      <c r="E60" s="98"/>
      <c r="F60" s="98"/>
      <c r="G60" s="99">
        <f>G59-G58</f>
        <v>629441.52000000048</v>
      </c>
      <c r="I60" s="1" t="s">
        <v>69</v>
      </c>
    </row>
    <row r="61" spans="1:255" ht="11.25" customHeight="1" x14ac:dyDescent="0.25">
      <c r="B61" s="14" t="s">
        <v>41</v>
      </c>
      <c r="C61" s="15"/>
      <c r="D61" s="15"/>
      <c r="E61" s="15"/>
      <c r="F61" s="15"/>
      <c r="G61" s="11"/>
    </row>
    <row r="62" spans="1:255" ht="12.75" customHeight="1" thickBot="1" x14ac:dyDescent="0.3">
      <c r="B62" s="16"/>
      <c r="C62" s="15"/>
      <c r="D62" s="15"/>
      <c r="E62" s="15"/>
      <c r="F62" s="15"/>
      <c r="G62" s="11"/>
    </row>
    <row r="63" spans="1:255" ht="12" customHeight="1" x14ac:dyDescent="0.25">
      <c r="B63" s="42" t="s">
        <v>42</v>
      </c>
      <c r="C63" s="43"/>
      <c r="D63" s="43"/>
      <c r="E63" s="43"/>
      <c r="F63" s="43"/>
      <c r="G63" s="44"/>
    </row>
    <row r="64" spans="1:255" ht="12" customHeight="1" x14ac:dyDescent="0.25">
      <c r="B64" s="45" t="s">
        <v>92</v>
      </c>
      <c r="C64" s="24"/>
      <c r="D64" s="24"/>
      <c r="E64" s="24"/>
      <c r="F64" s="24"/>
      <c r="G64" s="46"/>
      <c r="H64" s="24"/>
    </row>
    <row r="65" spans="2:8" ht="12" customHeight="1" x14ac:dyDescent="0.25">
      <c r="B65" s="45" t="s">
        <v>93</v>
      </c>
      <c r="C65" s="24"/>
      <c r="D65" s="24"/>
      <c r="E65" s="24"/>
      <c r="F65" s="24"/>
      <c r="G65" s="46"/>
      <c r="H65" s="24"/>
    </row>
    <row r="66" spans="2:8" ht="12" customHeight="1" x14ac:dyDescent="0.25">
      <c r="B66" s="45" t="s">
        <v>97</v>
      </c>
      <c r="C66" s="24"/>
      <c r="D66" s="24"/>
      <c r="E66" s="24"/>
      <c r="F66" s="24"/>
      <c r="G66" s="46"/>
      <c r="H66" s="24"/>
    </row>
    <row r="67" spans="2:8" ht="12" customHeight="1" x14ac:dyDescent="0.25">
      <c r="B67" s="45" t="s">
        <v>98</v>
      </c>
      <c r="C67" s="24"/>
      <c r="D67" s="24"/>
      <c r="E67" s="24"/>
      <c r="F67" s="24"/>
      <c r="G67" s="46"/>
      <c r="H67" s="24"/>
    </row>
    <row r="68" spans="2:8" ht="12" customHeight="1" x14ac:dyDescent="0.25">
      <c r="B68" s="45" t="s">
        <v>94</v>
      </c>
      <c r="C68" s="24"/>
      <c r="D68" s="24"/>
      <c r="E68" s="24"/>
      <c r="F68" s="24"/>
      <c r="G68" s="46"/>
      <c r="H68" s="24"/>
    </row>
    <row r="69" spans="2:8" ht="12" customHeight="1" x14ac:dyDescent="0.25">
      <c r="B69" s="45" t="s">
        <v>96</v>
      </c>
      <c r="C69" s="24"/>
      <c r="D69" s="24"/>
      <c r="E69" s="24"/>
      <c r="F69" s="24"/>
      <c r="G69" s="46"/>
      <c r="H69" s="24"/>
    </row>
    <row r="70" spans="2:8" ht="12" customHeight="1" x14ac:dyDescent="0.25">
      <c r="B70" s="45" t="s">
        <v>95</v>
      </c>
      <c r="C70" s="24"/>
      <c r="D70" s="24"/>
      <c r="E70" s="24"/>
      <c r="F70" s="24"/>
      <c r="G70" s="46"/>
      <c r="H70" s="24"/>
    </row>
    <row r="71" spans="2:8" ht="12" customHeight="1" x14ac:dyDescent="0.25">
      <c r="B71" s="45" t="s">
        <v>99</v>
      </c>
      <c r="C71" s="24"/>
      <c r="D71" s="24"/>
      <c r="E71" s="24"/>
      <c r="F71" s="24"/>
      <c r="G71" s="46"/>
      <c r="H71" s="24"/>
    </row>
    <row r="72" spans="2:8" ht="14.25" customHeight="1" thickBot="1" x14ac:dyDescent="0.3">
      <c r="B72" s="47" t="s">
        <v>91</v>
      </c>
      <c r="C72" s="48"/>
      <c r="D72" s="48"/>
      <c r="E72" s="48"/>
      <c r="F72" s="48"/>
      <c r="G72" s="49"/>
    </row>
    <row r="73" spans="2:8" ht="12.75" customHeight="1" thickBot="1" x14ac:dyDescent="0.3">
      <c r="B73" s="23"/>
      <c r="C73" s="13"/>
      <c r="D73" s="13"/>
      <c r="E73" s="13"/>
      <c r="F73" s="13"/>
      <c r="G73" s="11"/>
    </row>
    <row r="74" spans="2:8" ht="15" customHeight="1" thickBot="1" x14ac:dyDescent="0.3">
      <c r="B74" s="58" t="s">
        <v>43</v>
      </c>
      <c r="C74" s="59"/>
      <c r="D74" s="57"/>
      <c r="E74" s="6"/>
      <c r="F74" s="6"/>
      <c r="G74" s="11"/>
    </row>
    <row r="75" spans="2:8" ht="12" customHeight="1" x14ac:dyDescent="0.25">
      <c r="B75" s="54" t="s">
        <v>34</v>
      </c>
      <c r="C75" s="55" t="s">
        <v>68</v>
      </c>
      <c r="D75" s="56" t="s">
        <v>44</v>
      </c>
      <c r="E75" s="6"/>
      <c r="F75" s="6"/>
      <c r="G75" s="11"/>
    </row>
    <row r="76" spans="2:8" ht="12" customHeight="1" x14ac:dyDescent="0.25">
      <c r="B76" s="18" t="s">
        <v>45</v>
      </c>
      <c r="C76" s="7">
        <f>G23</f>
        <v>1325000</v>
      </c>
      <c r="D76" s="19">
        <f>(C76/C82)</f>
        <v>0.35902425261122001</v>
      </c>
      <c r="E76" s="6"/>
      <c r="F76" s="6"/>
      <c r="G76" s="11"/>
    </row>
    <row r="77" spans="2:8" ht="12" customHeight="1" x14ac:dyDescent="0.25">
      <c r="B77" s="18" t="s">
        <v>46</v>
      </c>
      <c r="C77" s="8">
        <f>G28</f>
        <v>0</v>
      </c>
      <c r="D77" s="19">
        <v>0</v>
      </c>
      <c r="E77" s="6"/>
      <c r="F77" s="6"/>
      <c r="G77" s="11"/>
    </row>
    <row r="78" spans="2:8" ht="12" customHeight="1" x14ac:dyDescent="0.25">
      <c r="B78" s="18" t="s">
        <v>47</v>
      </c>
      <c r="C78" s="7">
        <f>G33</f>
        <v>0</v>
      </c>
      <c r="D78" s="19">
        <f>(C78/C82)</f>
        <v>0</v>
      </c>
      <c r="E78" s="6"/>
      <c r="F78" s="6"/>
      <c r="G78" s="11"/>
    </row>
    <row r="79" spans="2:8" ht="12" customHeight="1" x14ac:dyDescent="0.25">
      <c r="B79" s="18" t="s">
        <v>27</v>
      </c>
      <c r="C79" s="7">
        <f>G48</f>
        <v>2063817.5999999999</v>
      </c>
      <c r="D79" s="19">
        <f>(C79/C82)</f>
        <v>0.5592155255591561</v>
      </c>
      <c r="E79" s="6"/>
      <c r="F79" s="6"/>
      <c r="G79" s="11"/>
    </row>
    <row r="80" spans="2:8" ht="12" customHeight="1" x14ac:dyDescent="0.25">
      <c r="B80" s="18" t="s">
        <v>48</v>
      </c>
      <c r="C80" s="9">
        <f>G54</f>
        <v>126000</v>
      </c>
      <c r="D80" s="19">
        <f>(C80/C82)</f>
        <v>3.4141174210576393E-2</v>
      </c>
      <c r="E80" s="10"/>
      <c r="F80" s="10"/>
      <c r="G80" s="11"/>
    </row>
    <row r="81" spans="2:7" ht="12" customHeight="1" x14ac:dyDescent="0.25">
      <c r="B81" s="18" t="s">
        <v>49</v>
      </c>
      <c r="C81" s="9">
        <f>G57</f>
        <v>175740.88</v>
      </c>
      <c r="D81" s="19">
        <f>(C81/C82)</f>
        <v>4.7619047619047623E-2</v>
      </c>
      <c r="E81" s="10"/>
      <c r="F81" s="10"/>
      <c r="G81" s="11"/>
    </row>
    <row r="82" spans="2:7" ht="12.75" customHeight="1" thickBot="1" x14ac:dyDescent="0.3">
      <c r="B82" s="20" t="s">
        <v>65</v>
      </c>
      <c r="C82" s="21">
        <f>SUM(C76:C81)</f>
        <v>3690558.4799999995</v>
      </c>
      <c r="D82" s="22">
        <f>SUM(D76:D81)</f>
        <v>1.0000000000000002</v>
      </c>
      <c r="E82" s="10"/>
      <c r="F82" s="10"/>
      <c r="G82" s="11"/>
    </row>
    <row r="83" spans="2:7" ht="12" customHeight="1" x14ac:dyDescent="0.25">
      <c r="B83" s="16"/>
      <c r="C83" s="15"/>
      <c r="D83" s="15"/>
      <c r="E83" s="15"/>
      <c r="F83" s="15"/>
      <c r="G83" s="11"/>
    </row>
    <row r="84" spans="2:7" ht="12.75" customHeight="1" thickBot="1" x14ac:dyDescent="0.3">
      <c r="B84" s="17"/>
      <c r="C84" s="15"/>
      <c r="D84" s="15"/>
      <c r="E84" s="15"/>
      <c r="F84" s="15"/>
      <c r="G84" s="11"/>
    </row>
    <row r="85" spans="2:7" ht="12" customHeight="1" thickBot="1" x14ac:dyDescent="0.3">
      <c r="B85" s="50"/>
      <c r="C85" s="51" t="s">
        <v>50</v>
      </c>
      <c r="D85" s="52"/>
      <c r="E85" s="53"/>
      <c r="F85" s="10"/>
      <c r="G85" s="11"/>
    </row>
    <row r="86" spans="2:7" ht="12" customHeight="1" x14ac:dyDescent="0.25">
      <c r="B86" s="26" t="s">
        <v>66</v>
      </c>
      <c r="C86" s="39">
        <v>22000</v>
      </c>
      <c r="D86" s="39">
        <v>24000</v>
      </c>
      <c r="E86" s="40">
        <v>26000</v>
      </c>
      <c r="F86" s="25"/>
      <c r="G86" s="12"/>
    </row>
    <row r="87" spans="2:7" ht="12.75" customHeight="1" thickBot="1" x14ac:dyDescent="0.3">
      <c r="B87" s="20" t="s">
        <v>67</v>
      </c>
      <c r="C87" s="21">
        <f>+G58/C86</f>
        <v>167.75265818181816</v>
      </c>
      <c r="D87" s="21">
        <f>+G58/D86</f>
        <v>153.77326999999997</v>
      </c>
      <c r="E87" s="21">
        <f>+G58/24000</f>
        <v>153.77326999999997</v>
      </c>
      <c r="F87" s="25"/>
      <c r="G87" s="12"/>
    </row>
    <row r="88" spans="2:7" ht="15.6" customHeight="1" x14ac:dyDescent="0.25">
      <c r="B88" s="24" t="s">
        <v>51</v>
      </c>
      <c r="C88" s="13"/>
      <c r="D88" s="13"/>
      <c r="E88" s="13"/>
      <c r="F88" s="13"/>
      <c r="G88" s="13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14" scale="9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AVICOLA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2022-06-20T20:05:47Z</cp:lastPrinted>
  <dcterms:created xsi:type="dcterms:W3CDTF">2020-11-27T12:49:26Z</dcterms:created>
  <dcterms:modified xsi:type="dcterms:W3CDTF">2023-02-08T19:18:16Z</dcterms:modified>
</cp:coreProperties>
</file>