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C 2023\"/>
    </mc:Choice>
  </mc:AlternateContent>
  <bookViews>
    <workbookView xWindow="0" yWindow="0" windowWidth="25200" windowHeight="11385"/>
  </bookViews>
  <sheets>
    <sheet name="Avicola" sheetId="1" r:id="rId1"/>
  </sheets>
  <definedNames>
    <definedName name="_xlnm.Print_Area" localSheetId="0">Avicola!$A$2:$G$57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43" i="1"/>
  <c r="G9" i="1"/>
  <c r="G12" i="1" s="1"/>
  <c r="G44" i="1"/>
  <c r="G45" i="1"/>
  <c r="G42" i="1"/>
  <c r="G22" i="1"/>
  <c r="G23" i="1"/>
  <c r="G24" i="1"/>
  <c r="G25" i="1"/>
  <c r="G26" i="1"/>
  <c r="G27" i="1"/>
  <c r="G21" i="1"/>
  <c r="G28" i="1" l="1"/>
  <c r="G46" i="1"/>
  <c r="G38" i="1"/>
  <c r="G56" i="1"/>
  <c r="G51" i="1"/>
  <c r="C75" i="1" s="1"/>
  <c r="C74" i="1" l="1"/>
  <c r="C73" i="1"/>
  <c r="C71" i="1"/>
  <c r="G33" i="1" l="1"/>
  <c r="G53" i="1" s="1"/>
  <c r="G54" i="1" l="1"/>
  <c r="G55" i="1" l="1"/>
  <c r="C76" i="1"/>
  <c r="G57" i="1" l="1"/>
  <c r="C82" i="1"/>
  <c r="C77" i="1"/>
  <c r="D76" i="1" s="1"/>
  <c r="D82" i="1"/>
  <c r="E82" i="1"/>
  <c r="D74" i="1" l="1"/>
  <c r="D71" i="1"/>
  <c r="D73" i="1"/>
  <c r="D75" i="1"/>
  <c r="D77" i="1" l="1"/>
</calcChain>
</file>

<file path=xl/sharedStrings.xml><?xml version="1.0" encoding="utf-8"?>
<sst xmlns="http://schemas.openxmlformats.org/spreadsheetml/2006/main" count="131" uniqueCount="94">
  <si>
    <t>RUBRO O CULTIVO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</si>
  <si>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</si>
  <si>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</si>
  <si>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</si>
  <si>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</si>
  <si>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</si>
  <si>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</si>
  <si>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</si>
  <si>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</si>
  <si>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</si>
  <si>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</si>
  <si>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</si>
  <si>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</si>
  <si>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</si>
  <si>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</si>
  <si>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</si>
  <si>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</si>
  <si>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</si>
  <si>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</si>
  <si>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</si>
  <si>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</si>
  <si>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</si>
  <si>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</si>
  <si>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</si>
  <si>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</si>
  <si>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</si>
  <si>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</si>
  <si>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</si>
  <si>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</si>
  <si>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</si>
  <si>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</si>
  <si>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</si>
  <si>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</si>
  <si>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</si>
  <si>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</si>
  <si>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</si>
  <si>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</si>
  <si>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</si>
  <si>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</si>
  <si>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</si>
  <si>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</si>
  <si>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</si>
  <si>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</si>
  <si>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</si>
  <si>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</si>
  <si>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</si>
  <si>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</si>
  <si>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</si>
  <si>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</si>
  <si>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</si>
  <si>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</si>
  <si>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</si>
  <si>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</si>
  <si>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</si>
  <si>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</si>
  <si>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2.  Precio de Insumos corresponde a  precios  colocados en el predio del agricultor.</t>
  </si>
  <si>
    <t>3. Precio esperado por ventas corresponde a precio colocado en el domicilio del agricultor.</t>
  </si>
  <si>
    <t>7. Plantacion 60 cm sobre hilera, 2,5 entre hilera</t>
  </si>
  <si>
    <t>Rendimiento (Un/hà)</t>
  </si>
  <si>
    <t>Costo unitario ($/Un) (*)</t>
  </si>
  <si>
    <t>PRECIO ESPERADO ($/unidad)</t>
  </si>
  <si>
    <t>Criollas- Lhomann  Brown</t>
  </si>
  <si>
    <t>Medio</t>
  </si>
  <si>
    <t>Lib. B. O'Higgins</t>
  </si>
  <si>
    <t>Enero-Diciembre</t>
  </si>
  <si>
    <t>Mercado regional</t>
  </si>
  <si>
    <t>Monitoreo sanidad del corral</t>
  </si>
  <si>
    <t>Desparasitación y vitaminas</t>
  </si>
  <si>
    <t>Abril-Octubre</t>
  </si>
  <si>
    <t>Muestreo fecas</t>
  </si>
  <si>
    <t>Nov.-Enero-Abril</t>
  </si>
  <si>
    <t>Registros</t>
  </si>
  <si>
    <t>Antiparasitario y vitaminas</t>
  </si>
  <si>
    <t>ml</t>
  </si>
  <si>
    <t>Marzo y Septiembre</t>
  </si>
  <si>
    <t>Alimento</t>
  </si>
  <si>
    <t>Kg</t>
  </si>
  <si>
    <t>global</t>
  </si>
  <si>
    <t>AVES PONEDORAS</t>
  </si>
  <si>
    <t>RAZA</t>
  </si>
  <si>
    <t>LAS CABRAS</t>
  </si>
  <si>
    <t>LAS CABRAS - PEUMO</t>
  </si>
  <si>
    <t>INFRAESTRUCTURA</t>
  </si>
  <si>
    <t>Evaluación condición corporal</t>
  </si>
  <si>
    <t xml:space="preserve">Recoleccion y clasificacion </t>
  </si>
  <si>
    <t>Maiz chancado</t>
  </si>
  <si>
    <t>Medicamentos emergencias</t>
  </si>
  <si>
    <t>Alimentación y bebida</t>
  </si>
  <si>
    <t>Energia Electrica (luz)</t>
  </si>
  <si>
    <t>kw</t>
  </si>
  <si>
    <t>marzo - septiembre</t>
  </si>
  <si>
    <t>01-01-2023</t>
  </si>
  <si>
    <t>RENDIMIENTO (HUEVOS/100 GALLINAS)</t>
  </si>
  <si>
    <t>ESCENARIOS COSTO UNITARIO  ($/uni)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</si>
</sst>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6" fontId="16" fillId="0" borderId="16" applyFont="0" applyFill="0" applyBorder="0" applyAlignment="0" applyProtection="0"/>
    <xf numFmtId="41" fontId="17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6" borderId="16" xfId="0" applyFont="1" applyFill="1" applyBorder="1" applyAlignment="1"/>
    <xf numFmtId="49" fontId="10" fillId="7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6" borderId="15" xfId="0" applyFont="1" applyFill="1" applyBorder="1" applyAlignment="1">
      <alignment vertical="center"/>
    </xf>
    <xf numFmtId="0" fontId="7" fillId="6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4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4" borderId="19" xfId="0" applyNumberFormat="1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164" fontId="1" fillId="4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49" fontId="1" fillId="4" borderId="22" xfId="0" applyNumberFormat="1" applyFont="1" applyFill="1" applyBorder="1" applyAlignment="1">
      <alignment vertical="center"/>
    </xf>
    <xf numFmtId="164" fontId="1" fillId="4" borderId="23" xfId="0" applyNumberFormat="1" applyFont="1" applyFill="1" applyBorder="1" applyAlignment="1">
      <alignment vertical="center"/>
    </xf>
    <xf numFmtId="49" fontId="1" fillId="4" borderId="24" xfId="0" applyNumberFormat="1" applyFont="1" applyFill="1" applyBorder="1" applyAlignment="1">
      <alignment vertical="center"/>
    </xf>
    <xf numFmtId="0" fontId="7" fillId="4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49" fontId="10" fillId="7" borderId="27" xfId="0" applyNumberFormat="1" applyFont="1" applyFill="1" applyBorder="1" applyAlignment="1">
      <alignment vertical="center"/>
    </xf>
    <xf numFmtId="49" fontId="12" fillId="7" borderId="28" xfId="0" applyNumberFormat="1" applyFont="1" applyFill="1" applyBorder="1" applyAlignment="1"/>
    <xf numFmtId="49" fontId="10" fillId="2" borderId="29" xfId="0" applyNumberFormat="1" applyFont="1" applyFill="1" applyBorder="1" applyAlignment="1">
      <alignment vertical="center"/>
    </xf>
    <xf numFmtId="9" fontId="12" fillId="2" borderId="30" xfId="0" applyNumberFormat="1" applyFont="1" applyFill="1" applyBorder="1" applyAlignment="1"/>
    <xf numFmtId="49" fontId="10" fillId="7" borderId="31" xfId="0" applyNumberFormat="1" applyFont="1" applyFill="1" applyBorder="1" applyAlignment="1">
      <alignment vertical="center"/>
    </xf>
    <xf numFmtId="165" fontId="10" fillId="7" borderId="32" xfId="0" applyNumberFormat="1" applyFont="1" applyFill="1" applyBorder="1" applyAlignment="1">
      <alignment vertical="center"/>
    </xf>
    <xf numFmtId="9" fontId="10" fillId="7" borderId="33" xfId="0" applyNumberFormat="1" applyFont="1" applyFill="1" applyBorder="1" applyAlignment="1">
      <alignment vertical="center"/>
    </xf>
    <xf numFmtId="0" fontId="12" fillId="8" borderId="36" xfId="0" applyFont="1" applyFill="1" applyBorder="1" applyAlignment="1"/>
    <xf numFmtId="0" fontId="12" fillId="2" borderId="16" xfId="0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49" fontId="10" fillId="2" borderId="37" xfId="0" applyNumberFormat="1" applyFont="1" applyFill="1" applyBorder="1" applyAlignment="1">
      <alignment vertical="center"/>
    </xf>
    <xf numFmtId="0" fontId="12" fillId="2" borderId="38" xfId="0" applyFont="1" applyFill="1" applyBorder="1" applyAlignment="1"/>
    <xf numFmtId="0" fontId="12" fillId="2" borderId="39" xfId="0" applyFont="1" applyFill="1" applyBorder="1" applyAlignment="1"/>
    <xf numFmtId="49" fontId="12" fillId="2" borderId="40" xfId="0" applyNumberFormat="1" applyFont="1" applyFill="1" applyBorder="1" applyAlignment="1">
      <alignment vertical="center"/>
    </xf>
    <xf numFmtId="0" fontId="12" fillId="2" borderId="41" xfId="0" applyFont="1" applyFill="1" applyBorder="1" applyAlignment="1"/>
    <xf numFmtId="49" fontId="12" fillId="2" borderId="42" xfId="0" applyNumberFormat="1" applyFont="1" applyFill="1" applyBorder="1" applyAlignment="1">
      <alignment vertical="center"/>
    </xf>
    <xf numFmtId="0" fontId="12" fillId="2" borderId="43" xfId="0" applyFont="1" applyFill="1" applyBorder="1" applyAlignment="1"/>
    <xf numFmtId="0" fontId="12" fillId="2" borderId="44" xfId="0" applyFont="1" applyFill="1" applyBorder="1" applyAlignment="1"/>
    <xf numFmtId="0" fontId="10" fillId="6" borderId="16" xfId="0" applyFont="1" applyFill="1" applyBorder="1" applyAlignment="1">
      <alignment vertical="center"/>
    </xf>
    <xf numFmtId="0" fontId="7" fillId="8" borderId="15" xfId="0" applyFont="1" applyFill="1" applyBorder="1" applyAlignment="1">
      <alignment vertical="center"/>
    </xf>
    <xf numFmtId="49" fontId="15" fillId="8" borderId="16" xfId="0" applyNumberFormat="1" applyFont="1" applyFill="1" applyBorder="1" applyAlignment="1">
      <alignment vertical="center"/>
    </xf>
    <xf numFmtId="0" fontId="7" fillId="8" borderId="16" xfId="0" applyFont="1" applyFill="1" applyBorder="1" applyAlignment="1">
      <alignment vertical="center"/>
    </xf>
    <xf numFmtId="0" fontId="7" fillId="8" borderId="45" xfId="0" applyFont="1" applyFill="1" applyBorder="1" applyAlignment="1">
      <alignment vertical="center"/>
    </xf>
    <xf numFmtId="49" fontId="10" fillId="7" borderId="46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165" fontId="10" fillId="7" borderId="32" xfId="0" applyNumberFormat="1" applyFont="1" applyFill="1" applyBorder="1" applyAlignment="1">
      <alignment horizontal="center" vertical="center"/>
    </xf>
    <xf numFmtId="165" fontId="10" fillId="7" borderId="33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8" fillId="3" borderId="51" xfId="0" applyNumberFormat="1" applyFont="1" applyFill="1" applyBorder="1" applyAlignment="1">
      <alignment vertical="center" wrapText="1"/>
    </xf>
    <xf numFmtId="0" fontId="3" fillId="9" borderId="52" xfId="0" applyFont="1" applyFill="1" applyBorder="1" applyAlignment="1">
      <alignment horizontal="right"/>
    </xf>
    <xf numFmtId="0" fontId="3" fillId="2" borderId="6" xfId="0" applyFont="1" applyFill="1" applyBorder="1"/>
    <xf numFmtId="3" fontId="3" fillId="0" borderId="52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1" xfId="0" applyNumberFormat="1" applyFont="1" applyFill="1" applyBorder="1" applyAlignment="1">
      <alignment vertical="center" wrapText="1"/>
    </xf>
    <xf numFmtId="0" fontId="3" fillId="9" borderId="52" xfId="0" applyFont="1" applyFill="1" applyBorder="1" applyAlignment="1">
      <alignment horizontal="right" vertical="center" wrapText="1"/>
    </xf>
    <xf numFmtId="17" fontId="3" fillId="0" borderId="52" xfId="0" applyNumberFormat="1" applyFont="1" applyFill="1" applyBorder="1" applyAlignment="1">
      <alignment horizontal="right" vertical="center"/>
    </xf>
    <xf numFmtId="0" fontId="3" fillId="9" borderId="52" xfId="0" applyFont="1" applyFill="1" applyBorder="1" applyAlignment="1">
      <alignment horizontal="right" vertical="center"/>
    </xf>
    <xf numFmtId="3" fontId="3" fillId="0" borderId="52" xfId="0" applyNumberFormat="1" applyFont="1" applyFill="1" applyBorder="1" applyAlignment="1">
      <alignment horizontal="right" vertical="center"/>
    </xf>
    <xf numFmtId="3" fontId="3" fillId="0" borderId="52" xfId="0" applyNumberFormat="1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17" fontId="3" fillId="0" borderId="52" xfId="0" applyNumberFormat="1" applyFont="1" applyBorder="1" applyAlignment="1">
      <alignment horizontal="right" vertical="center"/>
    </xf>
    <xf numFmtId="17" fontId="3" fillId="9" borderId="52" xfId="0" applyNumberFormat="1" applyFont="1" applyFill="1" applyBorder="1" applyAlignment="1">
      <alignment horizontal="right" vertical="center"/>
    </xf>
    <xf numFmtId="0" fontId="3" fillId="0" borderId="52" xfId="0" applyFont="1" applyBorder="1" applyAlignment="1">
      <alignment horizontal="right" vertical="center" wrapText="1"/>
    </xf>
    <xf numFmtId="0" fontId="2" fillId="2" borderId="54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8" fillId="4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41" fontId="10" fillId="7" borderId="47" xfId="2" applyFont="1" applyFill="1" applyBorder="1" applyAlignment="1">
      <alignment vertical="center"/>
    </xf>
    <xf numFmtId="41" fontId="10" fillId="7" borderId="48" xfId="2" applyFont="1" applyFill="1" applyBorder="1" applyAlignment="1">
      <alignment vertical="center"/>
    </xf>
    <xf numFmtId="49" fontId="15" fillId="8" borderId="34" xfId="0" applyNumberFormat="1" applyFont="1" applyFill="1" applyBorder="1" applyAlignment="1">
      <alignment vertical="center"/>
    </xf>
    <xf numFmtId="0" fontId="10" fillId="8" borderId="35" xfId="0" applyFont="1" applyFill="1" applyBorder="1" applyAlignment="1">
      <alignment vertical="center"/>
    </xf>
    <xf numFmtId="49" fontId="3" fillId="2" borderId="49" xfId="0" applyNumberFormat="1" applyFont="1" applyFill="1" applyBorder="1" applyAlignment="1">
      <alignment wrapText="1"/>
    </xf>
    <xf numFmtId="49" fontId="3" fillId="2" borderId="53" xfId="0" applyNumberFormat="1" applyFont="1" applyFill="1" applyBorder="1" applyAlignment="1">
      <alignment wrapText="1"/>
    </xf>
    <xf numFmtId="49" fontId="5" fillId="3" borderId="49" xfId="0" applyNumberFormat="1" applyFont="1" applyFill="1" applyBorder="1" applyAlignment="1">
      <alignment wrapText="1"/>
    </xf>
    <xf numFmtId="49" fontId="5" fillId="3" borderId="53" xfId="0" applyNumberFormat="1" applyFont="1" applyFill="1" applyBorder="1" applyAlignment="1">
      <alignment wrapText="1"/>
    </xf>
    <xf numFmtId="49" fontId="3" fillId="2" borderId="49" xfId="0" applyNumberFormat="1" applyFont="1" applyFill="1" applyBorder="1" applyAlignment="1">
      <alignment vertical="center"/>
    </xf>
    <xf numFmtId="49" fontId="3" fillId="2" borderId="53" xfId="0" applyNumberFormat="1" applyFont="1" applyFill="1" applyBorder="1" applyAlignment="1">
      <alignment vertical="center"/>
    </xf>
    <xf numFmtId="49" fontId="4" fillId="3" borderId="49" xfId="0" applyNumberFormat="1" applyFont="1" applyFill="1" applyBorder="1" applyAlignment="1">
      <alignment horizontal="center" vertical="center"/>
    </xf>
    <xf numFmtId="49" fontId="4" fillId="3" borderId="55" xfId="0" applyNumberFormat="1" applyFont="1" applyFill="1" applyBorder="1" applyAlignment="1">
      <alignment horizontal="center" vertical="center"/>
    </xf>
    <xf numFmtId="49" fontId="4" fillId="3" borderId="50" xfId="0" applyNumberFormat="1" applyFont="1" applyFill="1" applyBorder="1" applyAlignment="1">
      <alignment horizontal="center" vertical="center"/>
    </xf>
    <xf numFmtId="49" fontId="3" fillId="2" borderId="49" xfId="0" applyNumberFormat="1" applyFont="1" applyFill="1" applyBorder="1" applyAlignment="1">
      <alignment horizontal="left"/>
    </xf>
    <xf numFmtId="49" fontId="3" fillId="2" borderId="53" xfId="0" applyNumberFormat="1" applyFont="1" applyFill="1" applyBorder="1" applyAlignment="1">
      <alignment horizontal="left"/>
    </xf>
  </cellXfs>
  <cellStyles count="3">
    <cellStyle name="Millares [0]" xfId="2" builtinId="6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2666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50" zoomScale="120" zoomScaleNormal="120" workbookViewId="0">
      <selection activeCell="C11" sqref="C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8554687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81" customFormat="1" ht="12" customHeight="1" x14ac:dyDescent="0.25">
      <c r="A9" s="75"/>
      <c r="B9" s="76" t="s">
        <v>0</v>
      </c>
      <c r="C9" s="77" t="s">
        <v>78</v>
      </c>
      <c r="D9" s="78"/>
      <c r="E9" s="112" t="s">
        <v>92</v>
      </c>
      <c r="F9" s="113"/>
      <c r="G9" s="79">
        <f>100*0.9*300</f>
        <v>27000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</row>
    <row r="10" spans="1:255" s="81" customFormat="1" ht="25.5" customHeight="1" x14ac:dyDescent="0.25">
      <c r="A10" s="75"/>
      <c r="B10" s="82" t="s">
        <v>79</v>
      </c>
      <c r="C10" s="83" t="s">
        <v>61</v>
      </c>
      <c r="D10" s="78"/>
      <c r="E10" s="110" t="s">
        <v>1</v>
      </c>
      <c r="F10" s="111"/>
      <c r="G10" s="84" t="s">
        <v>64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</row>
    <row r="11" spans="1:255" s="81" customFormat="1" ht="18" customHeight="1" x14ac:dyDescent="0.25">
      <c r="A11" s="75"/>
      <c r="B11" s="82" t="s">
        <v>52</v>
      </c>
      <c r="C11" s="85" t="s">
        <v>62</v>
      </c>
      <c r="D11" s="78"/>
      <c r="E11" s="110" t="s">
        <v>60</v>
      </c>
      <c r="F11" s="111"/>
      <c r="G11" s="86">
        <v>180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  <c r="IR11" s="80"/>
      <c r="IS11" s="80"/>
      <c r="IT11" s="80"/>
      <c r="IU11" s="80"/>
    </row>
    <row r="12" spans="1:255" s="81" customFormat="1" ht="11.25" customHeight="1" x14ac:dyDescent="0.25">
      <c r="A12" s="75"/>
      <c r="B12" s="82" t="s">
        <v>53</v>
      </c>
      <c r="C12" s="85" t="s">
        <v>63</v>
      </c>
      <c r="D12" s="78"/>
      <c r="E12" s="119" t="s">
        <v>2</v>
      </c>
      <c r="F12" s="120"/>
      <c r="G12" s="87">
        <f>+G11*G9</f>
        <v>4860000</v>
      </c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  <c r="IR12" s="80"/>
      <c r="IS12" s="80"/>
      <c r="IT12" s="80"/>
      <c r="IU12" s="80"/>
    </row>
    <row r="13" spans="1:255" s="81" customFormat="1" ht="11.25" customHeight="1" x14ac:dyDescent="0.25">
      <c r="A13" s="75"/>
      <c r="B13" s="82" t="s">
        <v>54</v>
      </c>
      <c r="C13" s="85" t="s">
        <v>80</v>
      </c>
      <c r="D13" s="78"/>
      <c r="E13" s="110" t="s">
        <v>3</v>
      </c>
      <c r="F13" s="111"/>
      <c r="G13" s="88" t="s">
        <v>65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  <c r="IR13" s="80"/>
      <c r="IS13" s="80"/>
      <c r="IT13" s="80"/>
      <c r="IU13" s="80"/>
    </row>
    <row r="14" spans="1:255" s="81" customFormat="1" ht="15" x14ac:dyDescent="0.25">
      <c r="A14" s="75"/>
      <c r="B14" s="82" t="s">
        <v>4</v>
      </c>
      <c r="C14" s="83" t="s">
        <v>81</v>
      </c>
      <c r="D14" s="78"/>
      <c r="E14" s="110" t="s">
        <v>5</v>
      </c>
      <c r="F14" s="111"/>
      <c r="G14" s="89" t="s">
        <v>64</v>
      </c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  <c r="IR14" s="80"/>
      <c r="IS14" s="80"/>
      <c r="IT14" s="80"/>
      <c r="IU14" s="80"/>
    </row>
    <row r="15" spans="1:255" s="81" customFormat="1" ht="25.5" customHeight="1" x14ac:dyDescent="0.25">
      <c r="A15" s="75"/>
      <c r="B15" s="82" t="s">
        <v>6</v>
      </c>
      <c r="C15" s="90" t="s">
        <v>91</v>
      </c>
      <c r="D15" s="78"/>
      <c r="E15" s="114" t="s">
        <v>7</v>
      </c>
      <c r="F15" s="115"/>
      <c r="G15" s="91" t="s">
        <v>82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  <c r="IR15" s="80"/>
      <c r="IS15" s="80"/>
      <c r="IT15" s="80"/>
      <c r="IU15" s="80"/>
    </row>
    <row r="16" spans="1:255" ht="12" customHeight="1" x14ac:dyDescent="0.25">
      <c r="A16" s="2"/>
      <c r="B16" s="92"/>
      <c r="C16" s="6"/>
      <c r="D16" s="7"/>
      <c r="E16" s="8"/>
      <c r="F16" s="8"/>
      <c r="G16" s="93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16" t="s">
        <v>8</v>
      </c>
      <c r="C17" s="117"/>
      <c r="D17" s="117"/>
      <c r="E17" s="117"/>
      <c r="F17" s="117"/>
      <c r="G17" s="118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94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95" t="s">
        <v>9</v>
      </c>
      <c r="C19" s="96"/>
      <c r="D19" s="97"/>
      <c r="E19" s="97"/>
      <c r="F19" s="98"/>
      <c r="G19" s="99"/>
    </row>
    <row r="20" spans="1:255" ht="24" customHeight="1" x14ac:dyDescent="0.25">
      <c r="A20" s="5"/>
      <c r="B20" s="100" t="s">
        <v>10</v>
      </c>
      <c r="C20" s="101" t="s">
        <v>11</v>
      </c>
      <c r="D20" s="101" t="s">
        <v>12</v>
      </c>
      <c r="E20" s="100" t="s">
        <v>13</v>
      </c>
      <c r="F20" s="101" t="s">
        <v>14</v>
      </c>
      <c r="G20" s="100" t="s">
        <v>15</v>
      </c>
    </row>
    <row r="21" spans="1:255" s="81" customFormat="1" ht="12" customHeight="1" x14ac:dyDescent="0.25">
      <c r="A21" s="75"/>
      <c r="B21" s="102" t="s">
        <v>66</v>
      </c>
      <c r="C21" s="103" t="s">
        <v>16</v>
      </c>
      <c r="D21" s="103">
        <v>5</v>
      </c>
      <c r="E21" s="103" t="s">
        <v>64</v>
      </c>
      <c r="F21" s="104">
        <v>23000</v>
      </c>
      <c r="G21" s="105">
        <f>+F21*D21</f>
        <v>115000</v>
      </c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  <c r="IR21" s="80"/>
      <c r="IS21" s="80"/>
      <c r="IT21" s="80"/>
      <c r="IU21" s="80"/>
    </row>
    <row r="22" spans="1:255" s="81" customFormat="1" ht="12" customHeight="1" x14ac:dyDescent="0.25">
      <c r="A22" s="75"/>
      <c r="B22" s="102" t="s">
        <v>87</v>
      </c>
      <c r="C22" s="103" t="s">
        <v>16</v>
      </c>
      <c r="D22" s="103">
        <v>22</v>
      </c>
      <c r="E22" s="103" t="s">
        <v>64</v>
      </c>
      <c r="F22" s="104">
        <v>23000</v>
      </c>
      <c r="G22" s="105">
        <f t="shared" ref="G22:G27" si="0">+F22*D22</f>
        <v>506000</v>
      </c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  <c r="HJ22" s="80"/>
      <c r="HK22" s="80"/>
      <c r="HL22" s="80"/>
      <c r="HM22" s="80"/>
      <c r="HN22" s="80"/>
      <c r="HO22" s="80"/>
      <c r="HP22" s="80"/>
      <c r="HQ22" s="80"/>
      <c r="HR22" s="80"/>
      <c r="HS22" s="80"/>
      <c r="HT22" s="80"/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0"/>
      <c r="IK22" s="80"/>
      <c r="IL22" s="80"/>
      <c r="IM22" s="80"/>
      <c r="IN22" s="80"/>
      <c r="IO22" s="80"/>
      <c r="IP22" s="80"/>
      <c r="IQ22" s="80"/>
      <c r="IR22" s="80"/>
      <c r="IS22" s="80"/>
      <c r="IT22" s="80"/>
      <c r="IU22" s="80"/>
    </row>
    <row r="23" spans="1:255" s="81" customFormat="1" ht="12" customHeight="1" x14ac:dyDescent="0.25">
      <c r="A23" s="75"/>
      <c r="B23" s="102" t="s">
        <v>67</v>
      </c>
      <c r="C23" s="103" t="s">
        <v>16</v>
      </c>
      <c r="D23" s="103">
        <v>2</v>
      </c>
      <c r="E23" s="103" t="s">
        <v>68</v>
      </c>
      <c r="F23" s="104">
        <v>23000</v>
      </c>
      <c r="G23" s="105">
        <f t="shared" si="0"/>
        <v>46000</v>
      </c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  <c r="IP23" s="80"/>
      <c r="IQ23" s="80"/>
      <c r="IR23" s="80"/>
      <c r="IS23" s="80"/>
      <c r="IT23" s="80"/>
      <c r="IU23" s="80"/>
    </row>
    <row r="24" spans="1:255" s="81" customFormat="1" ht="12" customHeight="1" x14ac:dyDescent="0.25">
      <c r="A24" s="75"/>
      <c r="B24" s="102" t="s">
        <v>69</v>
      </c>
      <c r="C24" s="103" t="s">
        <v>16</v>
      </c>
      <c r="D24" s="103">
        <v>1</v>
      </c>
      <c r="E24" s="103" t="s">
        <v>64</v>
      </c>
      <c r="F24" s="104">
        <v>23000</v>
      </c>
      <c r="G24" s="105">
        <f t="shared" si="0"/>
        <v>23000</v>
      </c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/>
      <c r="FO24" s="80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  <c r="GA24" s="80"/>
      <c r="GB24" s="80"/>
      <c r="GC24" s="80"/>
      <c r="GD24" s="80"/>
      <c r="GE24" s="80"/>
      <c r="GF24" s="80"/>
      <c r="GG24" s="80"/>
      <c r="GH24" s="80"/>
      <c r="GI24" s="80"/>
      <c r="GJ24" s="80"/>
      <c r="GK24" s="80"/>
      <c r="GL24" s="80"/>
      <c r="GM24" s="80"/>
      <c r="GN24" s="80"/>
      <c r="GO24" s="80"/>
      <c r="GP24" s="80"/>
      <c r="GQ24" s="80"/>
      <c r="GR24" s="80"/>
      <c r="GS24" s="80"/>
      <c r="GT24" s="80"/>
      <c r="GU24" s="80"/>
      <c r="GV24" s="80"/>
      <c r="GW24" s="80"/>
      <c r="GX24" s="80"/>
      <c r="GY24" s="80"/>
      <c r="GZ24" s="80"/>
      <c r="HA24" s="80"/>
      <c r="HB24" s="80"/>
      <c r="HC24" s="80"/>
      <c r="HD24" s="80"/>
      <c r="HE24" s="80"/>
      <c r="HF24" s="80"/>
      <c r="HG24" s="80"/>
      <c r="HH24" s="80"/>
      <c r="HI24" s="80"/>
      <c r="HJ24" s="80"/>
      <c r="HK24" s="80"/>
      <c r="HL24" s="80"/>
      <c r="HM24" s="80"/>
      <c r="HN24" s="80"/>
      <c r="HO24" s="80"/>
      <c r="HP24" s="80"/>
      <c r="HQ24" s="80"/>
      <c r="HR24" s="80"/>
      <c r="HS24" s="80"/>
      <c r="HT24" s="80"/>
      <c r="HU24" s="80"/>
      <c r="HV24" s="80"/>
      <c r="HW24" s="80"/>
      <c r="HX24" s="80"/>
      <c r="HY24" s="80"/>
      <c r="HZ24" s="80"/>
      <c r="IA24" s="80"/>
      <c r="IB24" s="80"/>
      <c r="IC24" s="80"/>
      <c r="ID24" s="80"/>
      <c r="IE24" s="80"/>
      <c r="IF24" s="80"/>
      <c r="IG24" s="80"/>
      <c r="IH24" s="80"/>
      <c r="II24" s="80"/>
      <c r="IJ24" s="80"/>
      <c r="IK24" s="80"/>
      <c r="IL24" s="80"/>
      <c r="IM24" s="80"/>
      <c r="IN24" s="80"/>
      <c r="IO24" s="80"/>
      <c r="IP24" s="80"/>
      <c r="IQ24" s="80"/>
      <c r="IR24" s="80"/>
      <c r="IS24" s="80"/>
      <c r="IT24" s="80"/>
      <c r="IU24" s="80"/>
    </row>
    <row r="25" spans="1:255" s="81" customFormat="1" ht="12" customHeight="1" x14ac:dyDescent="0.25">
      <c r="A25" s="75"/>
      <c r="B25" s="102" t="s">
        <v>83</v>
      </c>
      <c r="C25" s="103" t="s">
        <v>16</v>
      </c>
      <c r="D25" s="103">
        <v>3</v>
      </c>
      <c r="E25" s="103" t="s">
        <v>70</v>
      </c>
      <c r="F25" s="104">
        <v>23000</v>
      </c>
      <c r="G25" s="105">
        <f t="shared" si="0"/>
        <v>69000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0"/>
      <c r="FF25" s="80"/>
      <c r="FG25" s="80"/>
      <c r="FH25" s="80"/>
      <c r="FI25" s="80"/>
      <c r="FJ25" s="80"/>
      <c r="FK25" s="80"/>
      <c r="FL25" s="80"/>
      <c r="FM25" s="80"/>
      <c r="FN25" s="80"/>
      <c r="FO25" s="80"/>
      <c r="FP25" s="80"/>
      <c r="FQ25" s="80"/>
      <c r="FR25" s="80"/>
      <c r="FS25" s="80"/>
      <c r="FT25" s="80"/>
      <c r="FU25" s="80"/>
      <c r="FV25" s="80"/>
      <c r="FW25" s="80"/>
      <c r="FX25" s="80"/>
      <c r="FY25" s="80"/>
      <c r="FZ25" s="80"/>
      <c r="GA25" s="80"/>
      <c r="GB25" s="80"/>
      <c r="GC25" s="80"/>
      <c r="GD25" s="80"/>
      <c r="GE25" s="80"/>
      <c r="GF25" s="80"/>
      <c r="GG25" s="80"/>
      <c r="GH25" s="80"/>
      <c r="GI25" s="80"/>
      <c r="GJ25" s="80"/>
      <c r="GK25" s="80"/>
      <c r="GL25" s="80"/>
      <c r="GM25" s="80"/>
      <c r="GN25" s="80"/>
      <c r="GO25" s="80"/>
      <c r="GP25" s="80"/>
      <c r="GQ25" s="80"/>
      <c r="GR25" s="80"/>
      <c r="GS25" s="80"/>
      <c r="GT25" s="80"/>
      <c r="GU25" s="80"/>
      <c r="GV25" s="80"/>
      <c r="GW25" s="80"/>
      <c r="GX25" s="80"/>
      <c r="GY25" s="80"/>
      <c r="GZ25" s="80"/>
      <c r="HA25" s="80"/>
      <c r="HB25" s="80"/>
      <c r="HC25" s="80"/>
      <c r="HD25" s="80"/>
      <c r="HE25" s="80"/>
      <c r="HF25" s="80"/>
      <c r="HG25" s="80"/>
      <c r="HH25" s="80"/>
      <c r="HI25" s="80"/>
      <c r="HJ25" s="80"/>
      <c r="HK25" s="80"/>
      <c r="HL25" s="80"/>
      <c r="HM25" s="80"/>
      <c r="HN25" s="80"/>
      <c r="HO25" s="80"/>
      <c r="HP25" s="80"/>
      <c r="HQ25" s="80"/>
      <c r="HR25" s="80"/>
      <c r="HS25" s="80"/>
      <c r="HT25" s="80"/>
      <c r="HU25" s="80"/>
      <c r="HV25" s="80"/>
      <c r="HW25" s="80"/>
      <c r="HX25" s="80"/>
      <c r="HY25" s="80"/>
      <c r="HZ25" s="80"/>
      <c r="IA25" s="80"/>
      <c r="IB25" s="80"/>
      <c r="IC25" s="80"/>
      <c r="ID25" s="80"/>
      <c r="IE25" s="80"/>
      <c r="IF25" s="80"/>
      <c r="IG25" s="80"/>
      <c r="IH25" s="80"/>
      <c r="II25" s="80"/>
      <c r="IJ25" s="80"/>
      <c r="IK25" s="80"/>
      <c r="IL25" s="80"/>
      <c r="IM25" s="80"/>
      <c r="IN25" s="80"/>
      <c r="IO25" s="80"/>
      <c r="IP25" s="80"/>
      <c r="IQ25" s="80"/>
      <c r="IR25" s="80"/>
      <c r="IS25" s="80"/>
      <c r="IT25" s="80"/>
      <c r="IU25" s="80"/>
    </row>
    <row r="26" spans="1:255" s="81" customFormat="1" ht="12" customHeight="1" x14ac:dyDescent="0.25">
      <c r="A26" s="75"/>
      <c r="B26" s="102" t="s">
        <v>71</v>
      </c>
      <c r="C26" s="103" t="s">
        <v>16</v>
      </c>
      <c r="D26" s="103">
        <v>2</v>
      </c>
      <c r="E26" s="103" t="s">
        <v>64</v>
      </c>
      <c r="F26" s="104">
        <v>23000</v>
      </c>
      <c r="G26" s="105">
        <f t="shared" si="0"/>
        <v>46000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0"/>
      <c r="GB26" s="80"/>
      <c r="GC26" s="80"/>
      <c r="GD26" s="80"/>
      <c r="GE26" s="80"/>
      <c r="GF26" s="80"/>
      <c r="GG26" s="80"/>
      <c r="GH26" s="80"/>
      <c r="GI26" s="80"/>
      <c r="GJ26" s="80"/>
      <c r="GK26" s="80"/>
      <c r="GL26" s="80"/>
      <c r="GM26" s="80"/>
      <c r="GN26" s="80"/>
      <c r="GO26" s="80"/>
      <c r="GP26" s="80"/>
      <c r="GQ26" s="80"/>
      <c r="GR26" s="80"/>
      <c r="GS26" s="80"/>
      <c r="GT26" s="80"/>
      <c r="GU26" s="80"/>
      <c r="GV26" s="80"/>
      <c r="GW26" s="80"/>
      <c r="GX26" s="80"/>
      <c r="GY26" s="80"/>
      <c r="GZ26" s="80"/>
      <c r="HA26" s="80"/>
      <c r="HB26" s="80"/>
      <c r="HC26" s="80"/>
      <c r="HD26" s="80"/>
      <c r="HE26" s="80"/>
      <c r="HF26" s="80"/>
      <c r="HG26" s="80"/>
      <c r="HH26" s="80"/>
      <c r="HI26" s="80"/>
      <c r="HJ26" s="80"/>
      <c r="HK26" s="80"/>
      <c r="HL26" s="80"/>
      <c r="HM26" s="80"/>
      <c r="HN26" s="80"/>
      <c r="HO26" s="80"/>
      <c r="HP26" s="80"/>
      <c r="HQ26" s="80"/>
      <c r="HR26" s="80"/>
      <c r="HS26" s="80"/>
      <c r="HT26" s="80"/>
      <c r="HU26" s="80"/>
      <c r="HV26" s="80"/>
      <c r="HW26" s="80"/>
      <c r="HX26" s="80"/>
      <c r="HY26" s="80"/>
      <c r="HZ26" s="80"/>
      <c r="IA26" s="80"/>
      <c r="IB26" s="80"/>
      <c r="IC26" s="80"/>
      <c r="ID26" s="80"/>
      <c r="IE26" s="80"/>
      <c r="IF26" s="80"/>
      <c r="IG26" s="80"/>
      <c r="IH26" s="80"/>
      <c r="II26" s="80"/>
      <c r="IJ26" s="80"/>
      <c r="IK26" s="80"/>
      <c r="IL26" s="80"/>
      <c r="IM26" s="80"/>
      <c r="IN26" s="80"/>
      <c r="IO26" s="80"/>
      <c r="IP26" s="80"/>
      <c r="IQ26" s="80"/>
      <c r="IR26" s="80"/>
      <c r="IS26" s="80"/>
      <c r="IT26" s="80"/>
      <c r="IU26" s="80"/>
    </row>
    <row r="27" spans="1:255" s="81" customFormat="1" ht="12" customHeight="1" x14ac:dyDescent="0.25">
      <c r="A27" s="75"/>
      <c r="B27" s="102" t="s">
        <v>84</v>
      </c>
      <c r="C27" s="103" t="s">
        <v>16</v>
      </c>
      <c r="D27" s="103">
        <v>10</v>
      </c>
      <c r="E27" s="103" t="s">
        <v>64</v>
      </c>
      <c r="F27" s="104">
        <v>23000</v>
      </c>
      <c r="G27" s="105">
        <f t="shared" si="0"/>
        <v>230000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  <c r="GA27" s="80"/>
      <c r="GB27" s="80"/>
      <c r="GC27" s="80"/>
      <c r="GD27" s="80"/>
      <c r="GE27" s="80"/>
      <c r="GF27" s="80"/>
      <c r="GG27" s="80"/>
      <c r="GH27" s="80"/>
      <c r="GI27" s="80"/>
      <c r="GJ27" s="80"/>
      <c r="GK27" s="80"/>
      <c r="GL27" s="80"/>
      <c r="GM27" s="80"/>
      <c r="GN27" s="80"/>
      <c r="GO27" s="80"/>
      <c r="GP27" s="80"/>
      <c r="GQ27" s="80"/>
      <c r="GR27" s="80"/>
      <c r="GS27" s="80"/>
      <c r="GT27" s="80"/>
      <c r="GU27" s="80"/>
      <c r="GV27" s="80"/>
      <c r="GW27" s="80"/>
      <c r="GX27" s="80"/>
      <c r="GY27" s="80"/>
      <c r="GZ27" s="80"/>
      <c r="HA27" s="80"/>
      <c r="HB27" s="80"/>
      <c r="HC27" s="80"/>
      <c r="HD27" s="80"/>
      <c r="HE27" s="80"/>
      <c r="HF27" s="80"/>
      <c r="HG27" s="80"/>
      <c r="HH27" s="80"/>
      <c r="HI27" s="80"/>
      <c r="HJ27" s="80"/>
      <c r="HK27" s="80"/>
      <c r="HL27" s="80"/>
      <c r="HM27" s="80"/>
      <c r="HN27" s="80"/>
      <c r="HO27" s="80"/>
      <c r="HP27" s="80"/>
      <c r="HQ27" s="80"/>
      <c r="HR27" s="80"/>
      <c r="HS27" s="80"/>
      <c r="HT27" s="80"/>
      <c r="HU27" s="80"/>
      <c r="HV27" s="80"/>
      <c r="HW27" s="80"/>
      <c r="HX27" s="80"/>
      <c r="HY27" s="80"/>
      <c r="HZ27" s="80"/>
      <c r="IA27" s="80"/>
      <c r="IB27" s="80"/>
      <c r="IC27" s="80"/>
      <c r="ID27" s="80"/>
      <c r="IE27" s="80"/>
      <c r="IF27" s="80"/>
      <c r="IG27" s="80"/>
      <c r="IH27" s="80"/>
      <c r="II27" s="80"/>
      <c r="IJ27" s="80"/>
      <c r="IK27" s="80"/>
      <c r="IL27" s="80"/>
      <c r="IM27" s="80"/>
      <c r="IN27" s="80"/>
      <c r="IO27" s="80"/>
      <c r="IP27" s="80"/>
      <c r="IQ27" s="80"/>
      <c r="IR27" s="80"/>
      <c r="IS27" s="80"/>
      <c r="IT27" s="80"/>
      <c r="IU27" s="80"/>
    </row>
    <row r="28" spans="1:255" ht="11.25" customHeight="1" x14ac:dyDescent="0.25">
      <c r="B28" s="16" t="s">
        <v>17</v>
      </c>
      <c r="C28" s="17"/>
      <c r="D28" s="17"/>
      <c r="E28" s="17"/>
      <c r="F28" s="18"/>
      <c r="G28" s="19">
        <f>SUM(G21:G27)</f>
        <v>1035000</v>
      </c>
    </row>
    <row r="29" spans="1:255" ht="15.75" customHeight="1" x14ac:dyDescent="0.25">
      <c r="A29" s="5"/>
      <c r="B29" s="13"/>
      <c r="C29" s="14"/>
      <c r="D29" s="14"/>
      <c r="E29" s="14"/>
      <c r="F29" s="15"/>
      <c r="G29" s="15"/>
      <c r="K29" s="72"/>
    </row>
    <row r="30" spans="1:255" ht="12" customHeight="1" x14ac:dyDescent="0.25">
      <c r="A30" s="5"/>
      <c r="B30" s="95" t="s">
        <v>18</v>
      </c>
      <c r="C30" s="96"/>
      <c r="D30" s="97"/>
      <c r="E30" s="97"/>
      <c r="F30" s="98"/>
      <c r="G30" s="99"/>
    </row>
    <row r="31" spans="1:255" ht="24" customHeight="1" x14ac:dyDescent="0.25">
      <c r="A31" s="5"/>
      <c r="B31" s="100" t="s">
        <v>10</v>
      </c>
      <c r="C31" s="101" t="s">
        <v>11</v>
      </c>
      <c r="D31" s="101" t="s">
        <v>12</v>
      </c>
      <c r="E31" s="100" t="s">
        <v>13</v>
      </c>
      <c r="F31" s="101" t="s">
        <v>14</v>
      </c>
      <c r="G31" s="100" t="s">
        <v>15</v>
      </c>
    </row>
    <row r="32" spans="1:255" s="81" customFormat="1" ht="12" customHeight="1" x14ac:dyDescent="0.25">
      <c r="A32" s="75"/>
      <c r="B32" s="102"/>
      <c r="C32" s="103"/>
      <c r="D32" s="103"/>
      <c r="E32" s="103"/>
      <c r="F32" s="104"/>
      <c r="G32" s="105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  <c r="FL32" s="80"/>
      <c r="FM32" s="80"/>
      <c r="FN32" s="80"/>
      <c r="FO32" s="80"/>
      <c r="FP32" s="80"/>
      <c r="FQ32" s="80"/>
      <c r="FR32" s="80"/>
      <c r="FS32" s="80"/>
      <c r="FT32" s="80"/>
      <c r="FU32" s="80"/>
      <c r="FV32" s="80"/>
      <c r="FW32" s="80"/>
      <c r="FX32" s="80"/>
      <c r="FY32" s="80"/>
      <c r="FZ32" s="80"/>
      <c r="GA32" s="80"/>
      <c r="GB32" s="80"/>
      <c r="GC32" s="80"/>
      <c r="GD32" s="80"/>
      <c r="GE32" s="80"/>
      <c r="GF32" s="80"/>
      <c r="GG32" s="80"/>
      <c r="GH32" s="80"/>
      <c r="GI32" s="80"/>
      <c r="GJ32" s="80"/>
      <c r="GK32" s="80"/>
      <c r="GL32" s="80"/>
      <c r="GM32" s="80"/>
      <c r="GN32" s="80"/>
      <c r="GO32" s="80"/>
      <c r="GP32" s="80"/>
      <c r="GQ32" s="80"/>
      <c r="GR32" s="80"/>
      <c r="GS32" s="80"/>
      <c r="GT32" s="80"/>
      <c r="GU32" s="80"/>
      <c r="GV32" s="80"/>
      <c r="GW32" s="80"/>
      <c r="GX32" s="80"/>
      <c r="GY32" s="80"/>
      <c r="GZ32" s="80"/>
      <c r="HA32" s="80"/>
      <c r="HB32" s="80"/>
      <c r="HC32" s="80"/>
      <c r="HD32" s="80"/>
      <c r="HE32" s="80"/>
      <c r="HF32" s="80"/>
      <c r="HG32" s="80"/>
      <c r="HH32" s="80"/>
      <c r="HI32" s="80"/>
      <c r="HJ32" s="80"/>
      <c r="HK32" s="80"/>
      <c r="HL32" s="80"/>
      <c r="HM32" s="80"/>
      <c r="HN32" s="80"/>
      <c r="HO32" s="80"/>
      <c r="HP32" s="80"/>
      <c r="HQ32" s="80"/>
      <c r="HR32" s="80"/>
      <c r="HS32" s="80"/>
      <c r="HT32" s="80"/>
      <c r="HU32" s="80"/>
      <c r="HV32" s="80"/>
      <c r="HW32" s="80"/>
      <c r="HX32" s="80"/>
      <c r="HY32" s="80"/>
      <c r="HZ32" s="80"/>
      <c r="IA32" s="80"/>
      <c r="IB32" s="80"/>
      <c r="IC32" s="80"/>
      <c r="ID32" s="80"/>
      <c r="IE32" s="80"/>
      <c r="IF32" s="80"/>
      <c r="IG32" s="80"/>
      <c r="IH32" s="80"/>
      <c r="II32" s="80"/>
      <c r="IJ32" s="80"/>
      <c r="IK32" s="80"/>
      <c r="IL32" s="80"/>
      <c r="IM32" s="80"/>
      <c r="IN32" s="80"/>
      <c r="IO32" s="80"/>
      <c r="IP32" s="80"/>
      <c r="IQ32" s="80"/>
      <c r="IR32" s="80"/>
      <c r="IS32" s="80"/>
      <c r="IT32" s="80"/>
      <c r="IU32" s="80"/>
    </row>
    <row r="33" spans="1:255" ht="11.25" customHeight="1" x14ac:dyDescent="0.25">
      <c r="B33" s="16" t="s">
        <v>19</v>
      </c>
      <c r="C33" s="17"/>
      <c r="D33" s="17"/>
      <c r="E33" s="17"/>
      <c r="F33" s="18"/>
      <c r="G33" s="19">
        <f>SUM(G32)</f>
        <v>0</v>
      </c>
    </row>
    <row r="34" spans="1:255" ht="15.75" customHeight="1" x14ac:dyDescent="0.25">
      <c r="A34" s="5"/>
      <c r="B34" s="13"/>
      <c r="C34" s="14"/>
      <c r="D34" s="14"/>
      <c r="E34" s="14"/>
      <c r="F34" s="15"/>
      <c r="G34" s="15"/>
      <c r="K34" s="72"/>
    </row>
    <row r="35" spans="1:255" ht="12" customHeight="1" x14ac:dyDescent="0.25">
      <c r="A35" s="5"/>
      <c r="B35" s="95" t="s">
        <v>20</v>
      </c>
      <c r="C35" s="96"/>
      <c r="D35" s="97"/>
      <c r="E35" s="97"/>
      <c r="F35" s="98"/>
      <c r="G35" s="99"/>
    </row>
    <row r="36" spans="1:255" ht="24" customHeight="1" x14ac:dyDescent="0.25">
      <c r="A36" s="5"/>
      <c r="B36" s="100" t="s">
        <v>10</v>
      </c>
      <c r="C36" s="101" t="s">
        <v>11</v>
      </c>
      <c r="D36" s="101" t="s">
        <v>12</v>
      </c>
      <c r="E36" s="100" t="s">
        <v>13</v>
      </c>
      <c r="F36" s="101" t="s">
        <v>14</v>
      </c>
      <c r="G36" s="100" t="s">
        <v>15</v>
      </c>
    </row>
    <row r="37" spans="1:255" s="81" customFormat="1" ht="12" customHeight="1" x14ac:dyDescent="0.25">
      <c r="A37" s="75"/>
      <c r="B37" s="102"/>
      <c r="C37" s="103"/>
      <c r="D37" s="103"/>
      <c r="E37" s="103"/>
      <c r="F37" s="104"/>
      <c r="G37" s="105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0"/>
      <c r="FR37" s="80"/>
      <c r="FS37" s="80"/>
      <c r="FT37" s="80"/>
      <c r="FU37" s="80"/>
      <c r="FV37" s="80"/>
      <c r="FW37" s="80"/>
      <c r="FX37" s="80"/>
      <c r="FY37" s="80"/>
      <c r="FZ37" s="80"/>
      <c r="GA37" s="80"/>
      <c r="GB37" s="80"/>
      <c r="GC37" s="80"/>
      <c r="GD37" s="80"/>
      <c r="GE37" s="80"/>
      <c r="GF37" s="80"/>
      <c r="GG37" s="80"/>
      <c r="GH37" s="80"/>
      <c r="GI37" s="80"/>
      <c r="GJ37" s="80"/>
      <c r="GK37" s="80"/>
      <c r="GL37" s="80"/>
      <c r="GM37" s="80"/>
      <c r="GN37" s="80"/>
      <c r="GO37" s="80"/>
      <c r="GP37" s="80"/>
      <c r="GQ37" s="80"/>
      <c r="GR37" s="80"/>
      <c r="GS37" s="80"/>
      <c r="GT37" s="80"/>
      <c r="GU37" s="80"/>
      <c r="GV37" s="80"/>
      <c r="GW37" s="80"/>
      <c r="GX37" s="80"/>
      <c r="GY37" s="80"/>
      <c r="GZ37" s="80"/>
      <c r="HA37" s="80"/>
      <c r="HB37" s="80"/>
      <c r="HC37" s="80"/>
      <c r="HD37" s="80"/>
      <c r="HE37" s="80"/>
      <c r="HF37" s="80"/>
      <c r="HG37" s="80"/>
      <c r="HH37" s="80"/>
      <c r="HI37" s="80"/>
      <c r="HJ37" s="80"/>
      <c r="HK37" s="80"/>
      <c r="HL37" s="80"/>
      <c r="HM37" s="80"/>
      <c r="HN37" s="80"/>
      <c r="HO37" s="80"/>
      <c r="HP37" s="80"/>
      <c r="HQ37" s="80"/>
      <c r="HR37" s="80"/>
      <c r="HS37" s="80"/>
      <c r="HT37" s="80"/>
      <c r="HU37" s="80"/>
      <c r="HV37" s="80"/>
      <c r="HW37" s="80"/>
      <c r="HX37" s="80"/>
      <c r="HY37" s="80"/>
      <c r="HZ37" s="80"/>
      <c r="IA37" s="80"/>
      <c r="IB37" s="80"/>
      <c r="IC37" s="80"/>
      <c r="ID37" s="80"/>
      <c r="IE37" s="80"/>
      <c r="IF37" s="80"/>
      <c r="IG37" s="80"/>
      <c r="IH37" s="80"/>
      <c r="II37" s="80"/>
      <c r="IJ37" s="80"/>
      <c r="IK37" s="80"/>
      <c r="IL37" s="80"/>
      <c r="IM37" s="80"/>
      <c r="IN37" s="80"/>
      <c r="IO37" s="80"/>
      <c r="IP37" s="80"/>
      <c r="IQ37" s="80"/>
      <c r="IR37" s="80"/>
      <c r="IS37" s="80"/>
      <c r="IT37" s="80"/>
      <c r="IU37" s="80"/>
    </row>
    <row r="38" spans="1:255" ht="11.25" customHeight="1" x14ac:dyDescent="0.25">
      <c r="B38" s="16" t="s">
        <v>21</v>
      </c>
      <c r="C38" s="17"/>
      <c r="D38" s="17"/>
      <c r="E38" s="17"/>
      <c r="F38" s="18"/>
      <c r="G38" s="19">
        <f>SUM(G37:G37)</f>
        <v>0</v>
      </c>
    </row>
    <row r="39" spans="1:255" ht="15.75" customHeight="1" x14ac:dyDescent="0.25">
      <c r="A39" s="5"/>
      <c r="B39" s="13"/>
      <c r="C39" s="14"/>
      <c r="D39" s="14"/>
      <c r="E39" s="14"/>
      <c r="F39" s="15"/>
      <c r="G39" s="15"/>
      <c r="K39" s="72"/>
    </row>
    <row r="40" spans="1:255" ht="12" customHeight="1" x14ac:dyDescent="0.25">
      <c r="A40" s="5"/>
      <c r="B40" s="95" t="s">
        <v>22</v>
      </c>
      <c r="C40" s="96"/>
      <c r="D40" s="97"/>
      <c r="E40" s="97"/>
      <c r="F40" s="98"/>
      <c r="G40" s="99"/>
    </row>
    <row r="41" spans="1:255" ht="24" customHeight="1" x14ac:dyDescent="0.25">
      <c r="A41" s="5"/>
      <c r="B41" s="100" t="s">
        <v>23</v>
      </c>
      <c r="C41" s="101" t="s">
        <v>24</v>
      </c>
      <c r="D41" s="101" t="s">
        <v>25</v>
      </c>
      <c r="E41" s="100" t="s">
        <v>13</v>
      </c>
      <c r="F41" s="101" t="s">
        <v>14</v>
      </c>
      <c r="G41" s="100" t="s">
        <v>15</v>
      </c>
    </row>
    <row r="42" spans="1:255" s="81" customFormat="1" ht="12" customHeight="1" x14ac:dyDescent="0.25">
      <c r="A42" s="75"/>
      <c r="B42" s="102" t="s">
        <v>72</v>
      </c>
      <c r="C42" s="103" t="s">
        <v>73</v>
      </c>
      <c r="D42" s="103">
        <v>12</v>
      </c>
      <c r="E42" s="103" t="s">
        <v>74</v>
      </c>
      <c r="F42" s="104">
        <v>1900</v>
      </c>
      <c r="G42" s="105">
        <f>+F42*D42</f>
        <v>22800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  <c r="EN42" s="80"/>
      <c r="EO42" s="80"/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  <c r="FF42" s="80"/>
      <c r="FG42" s="80"/>
      <c r="FH42" s="80"/>
      <c r="FI42" s="80"/>
      <c r="FJ42" s="80"/>
      <c r="FK42" s="80"/>
      <c r="FL42" s="80"/>
      <c r="FM42" s="80"/>
      <c r="FN42" s="80"/>
      <c r="FO42" s="80"/>
      <c r="FP42" s="80"/>
      <c r="FQ42" s="80"/>
      <c r="FR42" s="80"/>
      <c r="FS42" s="80"/>
      <c r="FT42" s="80"/>
      <c r="FU42" s="80"/>
      <c r="FV42" s="80"/>
      <c r="FW42" s="80"/>
      <c r="FX42" s="80"/>
      <c r="FY42" s="80"/>
      <c r="FZ42" s="80"/>
      <c r="GA42" s="80"/>
      <c r="GB42" s="80"/>
      <c r="GC42" s="80"/>
      <c r="GD42" s="80"/>
      <c r="GE42" s="80"/>
      <c r="GF42" s="80"/>
      <c r="GG42" s="80"/>
      <c r="GH42" s="80"/>
      <c r="GI42" s="80"/>
      <c r="GJ42" s="80"/>
      <c r="GK42" s="80"/>
      <c r="GL42" s="80"/>
      <c r="GM42" s="80"/>
      <c r="GN42" s="80"/>
      <c r="GO42" s="80"/>
      <c r="GP42" s="80"/>
      <c r="GQ42" s="80"/>
      <c r="GR42" s="80"/>
      <c r="GS42" s="80"/>
      <c r="GT42" s="80"/>
      <c r="GU42" s="80"/>
      <c r="GV42" s="80"/>
      <c r="GW42" s="80"/>
      <c r="GX42" s="80"/>
      <c r="GY42" s="80"/>
      <c r="GZ42" s="80"/>
      <c r="HA42" s="80"/>
      <c r="HB42" s="80"/>
      <c r="HC42" s="80"/>
      <c r="HD42" s="80"/>
      <c r="HE42" s="80"/>
      <c r="HF42" s="80"/>
      <c r="HG42" s="80"/>
      <c r="HH42" s="80"/>
      <c r="HI42" s="80"/>
      <c r="HJ42" s="80"/>
      <c r="HK42" s="80"/>
      <c r="HL42" s="80"/>
      <c r="HM42" s="80"/>
      <c r="HN42" s="80"/>
      <c r="HO42" s="80"/>
      <c r="HP42" s="80"/>
      <c r="HQ42" s="80"/>
      <c r="HR42" s="80"/>
      <c r="HS42" s="80"/>
      <c r="HT42" s="80"/>
      <c r="HU42" s="80"/>
      <c r="HV42" s="80"/>
      <c r="HW42" s="80"/>
      <c r="HX42" s="80"/>
      <c r="HY42" s="80"/>
      <c r="HZ42" s="80"/>
      <c r="IA42" s="80"/>
      <c r="IB42" s="80"/>
      <c r="IC42" s="80"/>
      <c r="ID42" s="80"/>
      <c r="IE42" s="80"/>
      <c r="IF42" s="80"/>
      <c r="IG42" s="80"/>
      <c r="IH42" s="80"/>
      <c r="II42" s="80"/>
      <c r="IJ42" s="80"/>
      <c r="IK42" s="80"/>
      <c r="IL42" s="80"/>
      <c r="IM42" s="80"/>
      <c r="IN42" s="80"/>
      <c r="IO42" s="80"/>
      <c r="IP42" s="80"/>
      <c r="IQ42" s="80"/>
      <c r="IR42" s="80"/>
      <c r="IS42" s="80"/>
      <c r="IT42" s="80"/>
      <c r="IU42" s="80"/>
    </row>
    <row r="43" spans="1:255" s="81" customFormat="1" ht="12" customHeight="1" x14ac:dyDescent="0.25">
      <c r="A43" s="75"/>
      <c r="B43" s="102" t="s">
        <v>75</v>
      </c>
      <c r="C43" s="103" t="s">
        <v>76</v>
      </c>
      <c r="D43" s="103">
        <v>3500</v>
      </c>
      <c r="E43" s="103" t="s">
        <v>64</v>
      </c>
      <c r="F43" s="104">
        <v>720</v>
      </c>
      <c r="G43" s="105">
        <f t="shared" ref="G43:G45" si="1">+F43*D43</f>
        <v>2520000</v>
      </c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0"/>
      <c r="EK43" s="80"/>
      <c r="EL43" s="80"/>
      <c r="EM43" s="80"/>
      <c r="EN43" s="80"/>
      <c r="EO43" s="80"/>
      <c r="EP43" s="80"/>
      <c r="EQ43" s="80"/>
      <c r="ER43" s="80"/>
      <c r="ES43" s="80"/>
      <c r="ET43" s="80"/>
      <c r="EU43" s="80"/>
      <c r="EV43" s="80"/>
      <c r="EW43" s="80"/>
      <c r="EX43" s="80"/>
      <c r="EY43" s="80"/>
      <c r="EZ43" s="80"/>
      <c r="FA43" s="80"/>
      <c r="FB43" s="80"/>
      <c r="FC43" s="80"/>
      <c r="FD43" s="80"/>
      <c r="FE43" s="80"/>
      <c r="FF43" s="80"/>
      <c r="FG43" s="80"/>
      <c r="FH43" s="80"/>
      <c r="FI43" s="80"/>
      <c r="FJ43" s="80"/>
      <c r="FK43" s="80"/>
      <c r="FL43" s="80"/>
      <c r="FM43" s="80"/>
      <c r="FN43" s="80"/>
      <c r="FO43" s="80"/>
      <c r="FP43" s="80"/>
      <c r="FQ43" s="80"/>
      <c r="FR43" s="80"/>
      <c r="FS43" s="80"/>
      <c r="FT43" s="80"/>
      <c r="FU43" s="80"/>
      <c r="FV43" s="80"/>
      <c r="FW43" s="80"/>
      <c r="FX43" s="80"/>
      <c r="FY43" s="80"/>
      <c r="FZ43" s="80"/>
      <c r="GA43" s="80"/>
      <c r="GB43" s="80"/>
      <c r="GC43" s="80"/>
      <c r="GD43" s="80"/>
      <c r="GE43" s="80"/>
      <c r="GF43" s="80"/>
      <c r="GG43" s="80"/>
      <c r="GH43" s="80"/>
      <c r="GI43" s="80"/>
      <c r="GJ43" s="80"/>
      <c r="GK43" s="80"/>
      <c r="GL43" s="80"/>
      <c r="GM43" s="80"/>
      <c r="GN43" s="80"/>
      <c r="GO43" s="80"/>
      <c r="GP43" s="80"/>
      <c r="GQ43" s="80"/>
      <c r="GR43" s="80"/>
      <c r="GS43" s="80"/>
      <c r="GT43" s="80"/>
      <c r="GU43" s="80"/>
      <c r="GV43" s="80"/>
      <c r="GW43" s="80"/>
      <c r="GX43" s="80"/>
      <c r="GY43" s="80"/>
      <c r="GZ43" s="80"/>
      <c r="HA43" s="80"/>
      <c r="HB43" s="80"/>
      <c r="HC43" s="80"/>
      <c r="HD43" s="80"/>
      <c r="HE43" s="80"/>
      <c r="HF43" s="80"/>
      <c r="HG43" s="80"/>
      <c r="HH43" s="80"/>
      <c r="HI43" s="80"/>
      <c r="HJ43" s="80"/>
      <c r="HK43" s="80"/>
      <c r="HL43" s="80"/>
      <c r="HM43" s="80"/>
      <c r="HN43" s="80"/>
      <c r="HO43" s="80"/>
      <c r="HP43" s="80"/>
      <c r="HQ43" s="80"/>
      <c r="HR43" s="80"/>
      <c r="HS43" s="80"/>
      <c r="HT43" s="80"/>
      <c r="HU43" s="80"/>
      <c r="HV43" s="80"/>
      <c r="HW43" s="80"/>
      <c r="HX43" s="80"/>
      <c r="HY43" s="80"/>
      <c r="HZ43" s="80"/>
      <c r="IA43" s="80"/>
      <c r="IB43" s="80"/>
      <c r="IC43" s="80"/>
      <c r="ID43" s="80"/>
      <c r="IE43" s="80"/>
      <c r="IF43" s="80"/>
      <c r="IG43" s="80"/>
      <c r="IH43" s="80"/>
      <c r="II43" s="80"/>
      <c r="IJ43" s="80"/>
      <c r="IK43" s="80"/>
      <c r="IL43" s="80"/>
      <c r="IM43" s="80"/>
      <c r="IN43" s="80"/>
      <c r="IO43" s="80"/>
      <c r="IP43" s="80"/>
      <c r="IQ43" s="80"/>
      <c r="IR43" s="80"/>
      <c r="IS43" s="80"/>
      <c r="IT43" s="80"/>
      <c r="IU43" s="80"/>
    </row>
    <row r="44" spans="1:255" s="81" customFormat="1" ht="12" customHeight="1" x14ac:dyDescent="0.25">
      <c r="A44" s="75"/>
      <c r="B44" s="102" t="s">
        <v>85</v>
      </c>
      <c r="C44" s="103" t="s">
        <v>26</v>
      </c>
      <c r="D44" s="103">
        <v>1000</v>
      </c>
      <c r="E44" s="103" t="s">
        <v>64</v>
      </c>
      <c r="F44" s="104">
        <v>400</v>
      </c>
      <c r="G44" s="105">
        <f t="shared" si="1"/>
        <v>400000</v>
      </c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  <c r="EN44" s="80"/>
      <c r="EO44" s="80"/>
      <c r="EP44" s="80"/>
      <c r="EQ44" s="80"/>
      <c r="ER44" s="80"/>
      <c r="ES44" s="80"/>
      <c r="ET44" s="80"/>
      <c r="EU44" s="80"/>
      <c r="EV44" s="80"/>
      <c r="EW44" s="80"/>
      <c r="EX44" s="80"/>
      <c r="EY44" s="80"/>
      <c r="EZ44" s="80"/>
      <c r="FA44" s="80"/>
      <c r="FB44" s="80"/>
      <c r="FC44" s="80"/>
      <c r="FD44" s="80"/>
      <c r="FE44" s="80"/>
      <c r="FF44" s="80"/>
      <c r="FG44" s="80"/>
      <c r="FH44" s="80"/>
      <c r="FI44" s="80"/>
      <c r="FJ44" s="80"/>
      <c r="FK44" s="80"/>
      <c r="FL44" s="80"/>
      <c r="FM44" s="80"/>
      <c r="FN44" s="80"/>
      <c r="FO44" s="80"/>
      <c r="FP44" s="80"/>
      <c r="FQ44" s="80"/>
      <c r="FR44" s="80"/>
      <c r="FS44" s="80"/>
      <c r="FT44" s="80"/>
      <c r="FU44" s="80"/>
      <c r="FV44" s="80"/>
      <c r="FW44" s="80"/>
      <c r="FX44" s="80"/>
      <c r="FY44" s="80"/>
      <c r="FZ44" s="80"/>
      <c r="GA44" s="80"/>
      <c r="GB44" s="80"/>
      <c r="GC44" s="80"/>
      <c r="GD44" s="80"/>
      <c r="GE44" s="80"/>
      <c r="GF44" s="80"/>
      <c r="GG44" s="80"/>
      <c r="GH44" s="80"/>
      <c r="GI44" s="80"/>
      <c r="GJ44" s="80"/>
      <c r="GK44" s="80"/>
      <c r="GL44" s="80"/>
      <c r="GM44" s="80"/>
      <c r="GN44" s="80"/>
      <c r="GO44" s="80"/>
      <c r="GP44" s="80"/>
      <c r="GQ44" s="80"/>
      <c r="GR44" s="80"/>
      <c r="GS44" s="80"/>
      <c r="GT44" s="80"/>
      <c r="GU44" s="80"/>
      <c r="GV44" s="80"/>
      <c r="GW44" s="80"/>
      <c r="GX44" s="80"/>
      <c r="GY44" s="80"/>
      <c r="GZ44" s="80"/>
      <c r="HA44" s="80"/>
      <c r="HB44" s="80"/>
      <c r="HC44" s="80"/>
      <c r="HD44" s="80"/>
      <c r="HE44" s="80"/>
      <c r="HF44" s="80"/>
      <c r="HG44" s="80"/>
      <c r="HH44" s="80"/>
      <c r="HI44" s="80"/>
      <c r="HJ44" s="80"/>
      <c r="HK44" s="80"/>
      <c r="HL44" s="80"/>
      <c r="HM44" s="80"/>
      <c r="HN44" s="80"/>
      <c r="HO44" s="80"/>
      <c r="HP44" s="80"/>
      <c r="HQ44" s="80"/>
      <c r="HR44" s="80"/>
      <c r="HS44" s="80"/>
      <c r="HT44" s="80"/>
      <c r="HU44" s="80"/>
      <c r="HV44" s="80"/>
      <c r="HW44" s="80"/>
      <c r="HX44" s="80"/>
      <c r="HY44" s="80"/>
      <c r="HZ44" s="80"/>
      <c r="IA44" s="80"/>
      <c r="IB44" s="80"/>
      <c r="IC44" s="80"/>
      <c r="ID44" s="80"/>
      <c r="IE44" s="80"/>
      <c r="IF44" s="80"/>
      <c r="IG44" s="80"/>
      <c r="IH44" s="80"/>
      <c r="II44" s="80"/>
      <c r="IJ44" s="80"/>
      <c r="IK44" s="80"/>
      <c r="IL44" s="80"/>
      <c r="IM44" s="80"/>
      <c r="IN44" s="80"/>
      <c r="IO44" s="80"/>
      <c r="IP44" s="80"/>
      <c r="IQ44" s="80"/>
      <c r="IR44" s="80"/>
      <c r="IS44" s="80"/>
      <c r="IT44" s="80"/>
      <c r="IU44" s="80"/>
    </row>
    <row r="45" spans="1:255" s="81" customFormat="1" ht="12" customHeight="1" x14ac:dyDescent="0.25">
      <c r="A45" s="75"/>
      <c r="B45" s="102" t="s">
        <v>86</v>
      </c>
      <c r="C45" s="103" t="s">
        <v>77</v>
      </c>
      <c r="D45" s="103">
        <v>10</v>
      </c>
      <c r="E45" s="103" t="s">
        <v>64</v>
      </c>
      <c r="F45" s="104">
        <v>5000</v>
      </c>
      <c r="G45" s="105">
        <f t="shared" si="1"/>
        <v>50000</v>
      </c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0"/>
      <c r="EK45" s="80"/>
      <c r="EL45" s="80"/>
      <c r="EM45" s="80"/>
      <c r="EN45" s="80"/>
      <c r="EO45" s="80"/>
      <c r="EP45" s="80"/>
      <c r="EQ45" s="80"/>
      <c r="ER45" s="80"/>
      <c r="ES45" s="80"/>
      <c r="ET45" s="80"/>
      <c r="EU45" s="80"/>
      <c r="EV45" s="80"/>
      <c r="EW45" s="80"/>
      <c r="EX45" s="80"/>
      <c r="EY45" s="80"/>
      <c r="EZ45" s="80"/>
      <c r="FA45" s="80"/>
      <c r="FB45" s="80"/>
      <c r="FC45" s="80"/>
      <c r="FD45" s="80"/>
      <c r="FE45" s="80"/>
      <c r="FF45" s="80"/>
      <c r="FG45" s="80"/>
      <c r="FH45" s="80"/>
      <c r="FI45" s="80"/>
      <c r="FJ45" s="80"/>
      <c r="FK45" s="80"/>
      <c r="FL45" s="80"/>
      <c r="FM45" s="80"/>
      <c r="FN45" s="80"/>
      <c r="FO45" s="80"/>
      <c r="FP45" s="80"/>
      <c r="FQ45" s="80"/>
      <c r="FR45" s="80"/>
      <c r="FS45" s="80"/>
      <c r="FT45" s="80"/>
      <c r="FU45" s="80"/>
      <c r="FV45" s="80"/>
      <c r="FW45" s="80"/>
      <c r="FX45" s="80"/>
      <c r="FY45" s="80"/>
      <c r="FZ45" s="80"/>
      <c r="GA45" s="80"/>
      <c r="GB45" s="80"/>
      <c r="GC45" s="80"/>
      <c r="GD45" s="80"/>
      <c r="GE45" s="80"/>
      <c r="GF45" s="80"/>
      <c r="GG45" s="80"/>
      <c r="GH45" s="80"/>
      <c r="GI45" s="80"/>
      <c r="GJ45" s="80"/>
      <c r="GK45" s="80"/>
      <c r="GL45" s="80"/>
      <c r="GM45" s="80"/>
      <c r="GN45" s="80"/>
      <c r="GO45" s="80"/>
      <c r="GP45" s="80"/>
      <c r="GQ45" s="80"/>
      <c r="GR45" s="80"/>
      <c r="GS45" s="80"/>
      <c r="GT45" s="80"/>
      <c r="GU45" s="80"/>
      <c r="GV45" s="80"/>
      <c r="GW45" s="80"/>
      <c r="GX45" s="80"/>
      <c r="GY45" s="80"/>
      <c r="GZ45" s="80"/>
      <c r="HA45" s="80"/>
      <c r="HB45" s="80"/>
      <c r="HC45" s="80"/>
      <c r="HD45" s="80"/>
      <c r="HE45" s="80"/>
      <c r="HF45" s="80"/>
      <c r="HG45" s="80"/>
      <c r="HH45" s="80"/>
      <c r="HI45" s="80"/>
      <c r="HJ45" s="80"/>
      <c r="HK45" s="80"/>
      <c r="HL45" s="80"/>
      <c r="HM45" s="80"/>
      <c r="HN45" s="80"/>
      <c r="HO45" s="80"/>
      <c r="HP45" s="80"/>
      <c r="HQ45" s="80"/>
      <c r="HR45" s="80"/>
      <c r="HS45" s="80"/>
      <c r="HT45" s="80"/>
      <c r="HU45" s="80"/>
      <c r="HV45" s="80"/>
      <c r="HW45" s="80"/>
      <c r="HX45" s="80"/>
      <c r="HY45" s="80"/>
      <c r="HZ45" s="80"/>
      <c r="IA45" s="80"/>
      <c r="IB45" s="80"/>
      <c r="IC45" s="80"/>
      <c r="ID45" s="80"/>
      <c r="IE45" s="80"/>
      <c r="IF45" s="80"/>
      <c r="IG45" s="80"/>
      <c r="IH45" s="80"/>
      <c r="II45" s="80"/>
      <c r="IJ45" s="80"/>
      <c r="IK45" s="80"/>
      <c r="IL45" s="80"/>
      <c r="IM45" s="80"/>
      <c r="IN45" s="80"/>
      <c r="IO45" s="80"/>
      <c r="IP45" s="80"/>
      <c r="IQ45" s="80"/>
      <c r="IR45" s="80"/>
      <c r="IS45" s="80"/>
      <c r="IT45" s="80"/>
      <c r="IU45" s="80"/>
    </row>
    <row r="46" spans="1:255" ht="11.25" customHeight="1" x14ac:dyDescent="0.25">
      <c r="B46" s="16" t="s">
        <v>27</v>
      </c>
      <c r="C46" s="17"/>
      <c r="D46" s="17"/>
      <c r="E46" s="17"/>
      <c r="F46" s="18"/>
      <c r="G46" s="19">
        <f>SUM(G42:G45)</f>
        <v>2992800</v>
      </c>
    </row>
    <row r="47" spans="1:255" ht="15.75" customHeight="1" x14ac:dyDescent="0.25">
      <c r="A47" s="5"/>
      <c r="B47" s="13"/>
      <c r="C47" s="14"/>
      <c r="D47" s="14"/>
      <c r="E47" s="14"/>
      <c r="F47" s="15"/>
      <c r="G47" s="15"/>
      <c r="K47" s="72"/>
    </row>
    <row r="48" spans="1:255" ht="12" customHeight="1" x14ac:dyDescent="0.25">
      <c r="A48" s="5"/>
      <c r="B48" s="95" t="s">
        <v>28</v>
      </c>
      <c r="C48" s="96"/>
      <c r="D48" s="97"/>
      <c r="E48" s="97"/>
      <c r="F48" s="98"/>
      <c r="G48" s="99"/>
    </row>
    <row r="49" spans="1:255" ht="24" customHeight="1" x14ac:dyDescent="0.25">
      <c r="A49" s="5"/>
      <c r="B49" s="100" t="s">
        <v>29</v>
      </c>
      <c r="C49" s="101" t="s">
        <v>24</v>
      </c>
      <c r="D49" s="101" t="s">
        <v>25</v>
      </c>
      <c r="E49" s="100" t="s">
        <v>13</v>
      </c>
      <c r="F49" s="101" t="s">
        <v>14</v>
      </c>
      <c r="G49" s="100" t="s">
        <v>15</v>
      </c>
    </row>
    <row r="50" spans="1:255" s="81" customFormat="1" ht="12" customHeight="1" x14ac:dyDescent="0.25">
      <c r="A50" s="75"/>
      <c r="B50" s="102" t="s">
        <v>88</v>
      </c>
      <c r="C50" s="103" t="s">
        <v>89</v>
      </c>
      <c r="D50" s="103">
        <v>20</v>
      </c>
      <c r="E50" s="103" t="s">
        <v>90</v>
      </c>
      <c r="F50" s="104">
        <v>160</v>
      </c>
      <c r="G50" s="105">
        <f>+F50*D50</f>
        <v>3200</v>
      </c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0"/>
      <c r="ES50" s="80"/>
      <c r="ET50" s="80"/>
      <c r="EU50" s="80"/>
      <c r="EV50" s="80"/>
      <c r="EW50" s="80"/>
      <c r="EX50" s="80"/>
      <c r="EY50" s="80"/>
      <c r="EZ50" s="80"/>
      <c r="FA50" s="80"/>
      <c r="FB50" s="80"/>
      <c r="FC50" s="80"/>
      <c r="FD50" s="80"/>
      <c r="FE50" s="80"/>
      <c r="FF50" s="80"/>
      <c r="FG50" s="80"/>
      <c r="FH50" s="80"/>
      <c r="FI50" s="80"/>
      <c r="FJ50" s="80"/>
      <c r="FK50" s="80"/>
      <c r="FL50" s="80"/>
      <c r="FM50" s="80"/>
      <c r="FN50" s="80"/>
      <c r="FO50" s="80"/>
      <c r="FP50" s="80"/>
      <c r="FQ50" s="80"/>
      <c r="FR50" s="80"/>
      <c r="FS50" s="80"/>
      <c r="FT50" s="80"/>
      <c r="FU50" s="80"/>
      <c r="FV50" s="80"/>
      <c r="FW50" s="80"/>
      <c r="FX50" s="80"/>
      <c r="FY50" s="80"/>
      <c r="FZ50" s="80"/>
      <c r="GA50" s="80"/>
      <c r="GB50" s="80"/>
      <c r="GC50" s="80"/>
      <c r="GD50" s="80"/>
      <c r="GE50" s="80"/>
      <c r="GF50" s="80"/>
      <c r="GG50" s="80"/>
      <c r="GH50" s="80"/>
      <c r="GI50" s="80"/>
      <c r="GJ50" s="80"/>
      <c r="GK50" s="80"/>
      <c r="GL50" s="80"/>
      <c r="GM50" s="80"/>
      <c r="GN50" s="80"/>
      <c r="GO50" s="80"/>
      <c r="GP50" s="80"/>
      <c r="GQ50" s="80"/>
      <c r="GR50" s="80"/>
      <c r="GS50" s="80"/>
      <c r="GT50" s="80"/>
      <c r="GU50" s="80"/>
      <c r="GV50" s="80"/>
      <c r="GW50" s="80"/>
      <c r="GX50" s="80"/>
      <c r="GY50" s="80"/>
      <c r="GZ50" s="80"/>
      <c r="HA50" s="80"/>
      <c r="HB50" s="80"/>
      <c r="HC50" s="80"/>
      <c r="HD50" s="80"/>
      <c r="HE50" s="80"/>
      <c r="HF50" s="80"/>
      <c r="HG50" s="80"/>
      <c r="HH50" s="80"/>
      <c r="HI50" s="80"/>
      <c r="HJ50" s="80"/>
      <c r="HK50" s="80"/>
      <c r="HL50" s="80"/>
      <c r="HM50" s="80"/>
      <c r="HN50" s="80"/>
      <c r="HO50" s="80"/>
      <c r="HP50" s="80"/>
      <c r="HQ50" s="80"/>
      <c r="HR50" s="80"/>
      <c r="HS50" s="80"/>
      <c r="HT50" s="80"/>
      <c r="HU50" s="80"/>
      <c r="HV50" s="80"/>
      <c r="HW50" s="80"/>
      <c r="HX50" s="80"/>
      <c r="HY50" s="80"/>
      <c r="HZ50" s="80"/>
      <c r="IA50" s="80"/>
      <c r="IB50" s="80"/>
      <c r="IC50" s="80"/>
      <c r="ID50" s="80"/>
      <c r="IE50" s="80"/>
      <c r="IF50" s="80"/>
      <c r="IG50" s="80"/>
      <c r="IH50" s="80"/>
      <c r="II50" s="80"/>
      <c r="IJ50" s="80"/>
      <c r="IK50" s="80"/>
      <c r="IL50" s="80"/>
      <c r="IM50" s="80"/>
      <c r="IN50" s="80"/>
      <c r="IO50" s="80"/>
      <c r="IP50" s="80"/>
      <c r="IQ50" s="80"/>
      <c r="IR50" s="80"/>
      <c r="IS50" s="80"/>
      <c r="IT50" s="80"/>
      <c r="IU50" s="80"/>
    </row>
    <row r="51" spans="1:255" ht="11.25" customHeight="1" x14ac:dyDescent="0.25">
      <c r="B51" s="16" t="s">
        <v>30</v>
      </c>
      <c r="C51" s="17"/>
      <c r="D51" s="17"/>
      <c r="E51" s="17"/>
      <c r="F51" s="18"/>
      <c r="G51" s="19">
        <f>SUM(G50:G50)</f>
        <v>3200</v>
      </c>
    </row>
    <row r="52" spans="1:255" ht="11.25" customHeight="1" x14ac:dyDescent="0.25">
      <c r="B52" s="34"/>
      <c r="C52" s="34"/>
      <c r="D52" s="34"/>
      <c r="E52" s="34"/>
      <c r="F52" s="35"/>
      <c r="G52" s="35"/>
    </row>
    <row r="53" spans="1:255" ht="11.25" customHeight="1" x14ac:dyDescent="0.25">
      <c r="B53" s="36" t="s">
        <v>31</v>
      </c>
      <c r="C53" s="37"/>
      <c r="D53" s="37"/>
      <c r="E53" s="37"/>
      <c r="F53" s="37"/>
      <c r="G53" s="38">
        <f>G28+G33+G38+G46+G51</f>
        <v>4031000</v>
      </c>
    </row>
    <row r="54" spans="1:255" ht="11.25" customHeight="1" x14ac:dyDescent="0.25">
      <c r="B54" s="39" t="s">
        <v>32</v>
      </c>
      <c r="C54" s="21"/>
      <c r="D54" s="21"/>
      <c r="E54" s="21"/>
      <c r="F54" s="21"/>
      <c r="G54" s="40">
        <f>G53*0.05</f>
        <v>201550</v>
      </c>
    </row>
    <row r="55" spans="1:255" ht="11.25" customHeight="1" x14ac:dyDescent="0.25">
      <c r="B55" s="41" t="s">
        <v>33</v>
      </c>
      <c r="C55" s="20"/>
      <c r="D55" s="20"/>
      <c r="E55" s="20"/>
      <c r="F55" s="20"/>
      <c r="G55" s="42">
        <f>G54+G53</f>
        <v>4232550</v>
      </c>
    </row>
    <row r="56" spans="1:255" ht="11.25" customHeight="1" x14ac:dyDescent="0.25">
      <c r="B56" s="39" t="s">
        <v>34</v>
      </c>
      <c r="C56" s="21"/>
      <c r="D56" s="21"/>
      <c r="E56" s="21"/>
      <c r="F56" s="21"/>
      <c r="G56" s="40">
        <f>G12</f>
        <v>4860000</v>
      </c>
    </row>
    <row r="57" spans="1:255" ht="11.25" customHeight="1" x14ac:dyDescent="0.25">
      <c r="B57" s="43" t="s">
        <v>35</v>
      </c>
      <c r="C57" s="44"/>
      <c r="D57" s="44"/>
      <c r="E57" s="44"/>
      <c r="F57" s="44"/>
      <c r="G57" s="45">
        <f>G56-G55</f>
        <v>627450</v>
      </c>
    </row>
    <row r="58" spans="1:255" ht="11.25" customHeight="1" x14ac:dyDescent="0.25">
      <c r="B58" s="32" t="s">
        <v>36</v>
      </c>
      <c r="C58" s="33"/>
      <c r="D58" s="33"/>
      <c r="E58" s="33"/>
      <c r="F58" s="33"/>
      <c r="G58" s="29"/>
    </row>
    <row r="59" spans="1:255" ht="11.25" customHeight="1" thickBot="1" x14ac:dyDescent="0.3">
      <c r="B59" s="46"/>
      <c r="C59" s="33"/>
      <c r="D59" s="33"/>
      <c r="E59" s="33"/>
      <c r="F59" s="33"/>
      <c r="G59" s="29"/>
    </row>
    <row r="60" spans="1:255" ht="11.25" customHeight="1" x14ac:dyDescent="0.25">
      <c r="B60" s="58" t="s">
        <v>37</v>
      </c>
      <c r="C60" s="59"/>
      <c r="D60" s="59"/>
      <c r="E60" s="59"/>
      <c r="F60" s="60"/>
      <c r="G60" s="29"/>
    </row>
    <row r="61" spans="1:255" ht="11.25" customHeight="1" x14ac:dyDescent="0.25">
      <c r="B61" s="61" t="s">
        <v>38</v>
      </c>
      <c r="C61" s="31"/>
      <c r="D61" s="31"/>
      <c r="E61" s="31"/>
      <c r="F61" s="62"/>
      <c r="G61" s="29"/>
    </row>
    <row r="62" spans="1:255" ht="11.25" customHeight="1" x14ac:dyDescent="0.25">
      <c r="B62" s="61" t="s">
        <v>55</v>
      </c>
      <c r="C62" s="31"/>
      <c r="D62" s="31"/>
      <c r="E62" s="31"/>
      <c r="F62" s="62"/>
      <c r="G62" s="29"/>
    </row>
    <row r="63" spans="1:255" ht="11.25" customHeight="1" x14ac:dyDescent="0.25">
      <c r="B63" s="61" t="s">
        <v>56</v>
      </c>
      <c r="C63" s="31"/>
      <c r="D63" s="31"/>
      <c r="E63" s="31"/>
      <c r="F63" s="62"/>
      <c r="G63" s="29"/>
    </row>
    <row r="64" spans="1:255" ht="11.25" customHeight="1" x14ac:dyDescent="0.25">
      <c r="B64" s="61" t="s">
        <v>39</v>
      </c>
      <c r="C64" s="31"/>
      <c r="D64" s="31"/>
      <c r="E64" s="31"/>
      <c r="F64" s="62"/>
      <c r="G64" s="29"/>
    </row>
    <row r="65" spans="2:7" ht="11.25" customHeight="1" x14ac:dyDescent="0.25">
      <c r="B65" s="61" t="s">
        <v>40</v>
      </c>
      <c r="C65" s="31"/>
      <c r="D65" s="31"/>
      <c r="E65" s="31"/>
      <c r="F65" s="62"/>
      <c r="G65" s="29"/>
    </row>
    <row r="66" spans="2:7" ht="11.25" customHeight="1" x14ac:dyDescent="0.25">
      <c r="B66" s="61" t="s">
        <v>41</v>
      </c>
      <c r="C66" s="31"/>
      <c r="D66" s="31"/>
      <c r="E66" s="31"/>
      <c r="F66" s="62"/>
      <c r="G66" s="29"/>
    </row>
    <row r="67" spans="2:7" ht="11.25" customHeight="1" thickBot="1" x14ac:dyDescent="0.3">
      <c r="B67" s="63" t="s">
        <v>57</v>
      </c>
      <c r="C67" s="64"/>
      <c r="D67" s="64"/>
      <c r="E67" s="64"/>
      <c r="F67" s="65"/>
      <c r="G67" s="29"/>
    </row>
    <row r="68" spans="2:7" ht="11.25" customHeight="1" x14ac:dyDescent="0.25">
      <c r="B68" s="56"/>
      <c r="C68" s="31"/>
      <c r="D68" s="31"/>
      <c r="E68" s="31"/>
      <c r="F68" s="31"/>
      <c r="G68" s="29"/>
    </row>
    <row r="69" spans="2:7" ht="11.25" customHeight="1" thickBot="1" x14ac:dyDescent="0.3">
      <c r="B69" s="108" t="s">
        <v>42</v>
      </c>
      <c r="C69" s="109"/>
      <c r="D69" s="55"/>
      <c r="E69" s="22"/>
      <c r="F69" s="22"/>
      <c r="G69" s="29"/>
    </row>
    <row r="70" spans="2:7" ht="11.25" customHeight="1" x14ac:dyDescent="0.25">
      <c r="B70" s="48" t="s">
        <v>29</v>
      </c>
      <c r="C70" s="23" t="s">
        <v>43</v>
      </c>
      <c r="D70" s="49" t="s">
        <v>44</v>
      </c>
      <c r="E70" s="22"/>
      <c r="F70" s="22"/>
      <c r="G70" s="29"/>
    </row>
    <row r="71" spans="2:7" ht="11.25" customHeight="1" x14ac:dyDescent="0.25">
      <c r="B71" s="50" t="s">
        <v>45</v>
      </c>
      <c r="C71" s="24">
        <f>+G28</f>
        <v>1035000</v>
      </c>
      <c r="D71" s="51">
        <f>(C71/C77)</f>
        <v>0.24453343728957722</v>
      </c>
      <c r="E71" s="22"/>
      <c r="F71" s="22"/>
      <c r="G71" s="29"/>
    </row>
    <row r="72" spans="2:7" ht="11.25" customHeight="1" x14ac:dyDescent="0.25">
      <c r="B72" s="50" t="s">
        <v>46</v>
      </c>
      <c r="C72" s="25">
        <v>0</v>
      </c>
      <c r="D72" s="51">
        <v>0</v>
      </c>
      <c r="E72" s="22"/>
      <c r="F72" s="22"/>
      <c r="G72" s="29"/>
    </row>
    <row r="73" spans="2:7" ht="11.25" customHeight="1" x14ac:dyDescent="0.25">
      <c r="B73" s="50" t="s">
        <v>47</v>
      </c>
      <c r="C73" s="24">
        <f>+G38</f>
        <v>0</v>
      </c>
      <c r="D73" s="51">
        <f>(C73/C77)</f>
        <v>0</v>
      </c>
      <c r="E73" s="22"/>
      <c r="F73" s="22"/>
      <c r="G73" s="29"/>
    </row>
    <row r="74" spans="2:7" ht="11.25" customHeight="1" x14ac:dyDescent="0.25">
      <c r="B74" s="50" t="s">
        <v>23</v>
      </c>
      <c r="C74" s="24">
        <f>+G46</f>
        <v>2992800</v>
      </c>
      <c r="D74" s="51">
        <f>(C74/C77)</f>
        <v>0.70709146968139769</v>
      </c>
      <c r="E74" s="22"/>
      <c r="F74" s="22"/>
      <c r="G74" s="29"/>
    </row>
    <row r="75" spans="2:7" ht="11.25" customHeight="1" x14ac:dyDescent="0.25">
      <c r="B75" s="50" t="s">
        <v>48</v>
      </c>
      <c r="C75" s="26">
        <f>+G51</f>
        <v>3200</v>
      </c>
      <c r="D75" s="51">
        <f>(C75/C77)</f>
        <v>7.5604540997743677E-4</v>
      </c>
      <c r="E75" s="28"/>
      <c r="F75" s="28"/>
      <c r="G75" s="29"/>
    </row>
    <row r="76" spans="2:7" ht="11.25" customHeight="1" x14ac:dyDescent="0.25">
      <c r="B76" s="50" t="s">
        <v>49</v>
      </c>
      <c r="C76" s="26">
        <f>+G54</f>
        <v>201550</v>
      </c>
      <c r="D76" s="51">
        <f>(C76/C77)</f>
        <v>4.7619047619047616E-2</v>
      </c>
      <c r="E76" s="28"/>
      <c r="F76" s="28"/>
      <c r="G76" s="29"/>
    </row>
    <row r="77" spans="2:7" ht="11.25" customHeight="1" thickBot="1" x14ac:dyDescent="0.3">
      <c r="B77" s="52" t="s">
        <v>50</v>
      </c>
      <c r="C77" s="53">
        <f>SUM(C71:C76)</f>
        <v>4232550</v>
      </c>
      <c r="D77" s="54">
        <f>SUM(D71:D76)</f>
        <v>1</v>
      </c>
      <c r="E77" s="28"/>
      <c r="F77" s="28"/>
      <c r="G77" s="29"/>
    </row>
    <row r="78" spans="2:7" ht="11.25" customHeight="1" x14ac:dyDescent="0.25">
      <c r="B78" s="46"/>
      <c r="C78" s="33"/>
      <c r="D78" s="33"/>
      <c r="E78" s="33"/>
      <c r="F78" s="33"/>
      <c r="G78" s="29"/>
    </row>
    <row r="79" spans="2:7" ht="11.25" customHeight="1" x14ac:dyDescent="0.25">
      <c r="B79" s="47"/>
      <c r="C79" s="33"/>
      <c r="D79" s="33"/>
      <c r="E79" s="33"/>
      <c r="F79" s="33"/>
      <c r="G79" s="29"/>
    </row>
    <row r="80" spans="2:7" ht="11.25" customHeight="1" thickBot="1" x14ac:dyDescent="0.3">
      <c r="B80" s="67"/>
      <c r="C80" s="68" t="s">
        <v>93</v>
      </c>
      <c r="D80" s="69"/>
      <c r="E80" s="70"/>
      <c r="F80" s="27"/>
      <c r="G80" s="29"/>
    </row>
    <row r="81" spans="2:7" ht="11.25" customHeight="1" x14ac:dyDescent="0.25">
      <c r="B81" s="71" t="s">
        <v>58</v>
      </c>
      <c r="C81" s="106">
        <v>26000</v>
      </c>
      <c r="D81" s="106">
        <v>27000</v>
      </c>
      <c r="E81" s="107">
        <v>28000</v>
      </c>
      <c r="F81" s="66"/>
      <c r="G81" s="30"/>
    </row>
    <row r="82" spans="2:7" ht="11.25" customHeight="1" thickBot="1" x14ac:dyDescent="0.3">
      <c r="B82" s="52" t="s">
        <v>59</v>
      </c>
      <c r="C82" s="73">
        <f>(G55/C81)</f>
        <v>162.79038461538462</v>
      </c>
      <c r="D82" s="73">
        <f>(G55/D81)</f>
        <v>156.76111111111112</v>
      </c>
      <c r="E82" s="74">
        <f>(G55/E81)</f>
        <v>151.16249999999999</v>
      </c>
      <c r="F82" s="66"/>
      <c r="G82" s="30"/>
    </row>
    <row r="83" spans="2:7" ht="11.25" customHeight="1" x14ac:dyDescent="0.25">
      <c r="B83" s="57" t="s">
        <v>51</v>
      </c>
      <c r="C83" s="31"/>
      <c r="D83" s="31"/>
      <c r="E83" s="31"/>
      <c r="F83" s="31"/>
      <c r="G83" s="31"/>
    </row>
  </sheetData>
  <mergeCells count="9">
    <mergeCell ref="B69:C69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25" right="0.25" top="0.75" bottom="0.75" header="0.3" footer="0.3"/>
  <pageSetup paperSize="14" scale="7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Avicola</vt:lpstr>
      <vt:lpstr>Avicola!Área_de_impresión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2022-01-19T13:08:45Z</cp:lastPrinted>
  <dcterms:created xsi:type="dcterms:W3CDTF">2020-11-27T12:49:26Z</dcterms:created>
  <dcterms:modified xsi:type="dcterms:W3CDTF">2023-02-06T12:16:10Z</dcterms:modified>
</cp:coreProperties>
</file>