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Brocol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9" i="1"/>
  <c r="G58" i="1"/>
  <c r="G57" i="1"/>
  <c r="G56" i="1"/>
  <c r="G55" i="1"/>
  <c r="G54" i="1"/>
  <c r="G53" i="1"/>
  <c r="G50" i="1"/>
  <c r="G49" i="1"/>
  <c r="G48" i="1"/>
  <c r="G47" i="1"/>
  <c r="G28" i="1"/>
  <c r="G27" i="1"/>
  <c r="G26" i="1"/>
  <c r="G25" i="1"/>
  <c r="G24" i="1"/>
  <c r="G23" i="1"/>
  <c r="G22" i="1"/>
  <c r="G21" i="1"/>
  <c r="G12" i="1"/>
  <c r="G39" i="1" l="1"/>
  <c r="G40" i="1"/>
  <c r="G41" i="1"/>
  <c r="G65" i="1" l="1"/>
  <c r="G64" i="1"/>
  <c r="G66" i="1" l="1"/>
  <c r="G29" i="1" l="1"/>
  <c r="G38" i="1" l="1"/>
  <c r="G42" i="1" s="1"/>
  <c r="C89" i="1" l="1"/>
  <c r="C87" i="1"/>
  <c r="G71" i="1"/>
  <c r="C85" i="1" l="1"/>
  <c r="G60" i="1"/>
  <c r="C88" i="1" s="1"/>
  <c r="G68" i="1" l="1"/>
  <c r="G69" i="1" s="1"/>
  <c r="G70" i="1" l="1"/>
  <c r="D96" i="1" s="1"/>
  <c r="C90" i="1"/>
  <c r="E96" i="1" l="1"/>
  <c r="C96" i="1"/>
  <c r="G72" i="1"/>
  <c r="C91" i="1"/>
  <c r="D88" i="1" l="1"/>
  <c r="D87" i="1"/>
  <c r="D89" i="1"/>
  <c r="D85" i="1"/>
  <c r="D90" i="1"/>
  <c r="D91" i="1" l="1"/>
</calcChain>
</file>

<file path=xl/sharedStrings.xml><?xml version="1.0" encoding="utf-8"?>
<sst xmlns="http://schemas.openxmlformats.org/spreadsheetml/2006/main" count="171" uniqueCount="116">
  <si>
    <t>RUBRO O CULTIVO</t>
  </si>
  <si>
    <t>BROCOLI</t>
  </si>
  <si>
    <t>RENDIMIENTO (Atados/Há.)</t>
  </si>
  <si>
    <t>VARIEDAD</t>
  </si>
  <si>
    <t>AVENGER</t>
  </si>
  <si>
    <t>FECHA ESTIMADA  PRECIO VENTA</t>
  </si>
  <si>
    <t>MARZO 2023</t>
  </si>
  <si>
    <t>NIVEL TECNOLÓGICO</t>
  </si>
  <si>
    <t>Alto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</si>
  <si>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</si>
  <si>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</si>
  <si>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</si>
  <si>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</si>
  <si>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</si>
  <si>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</si>
  <si>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</si>
  <si>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</si>
  <si>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</si>
  <si>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Lluta- Azapa- Vitor- P.Concordia</t>
  </si>
  <si>
    <t>FECHA DE COSECHA</t>
  </si>
  <si>
    <t>agosto- 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</si>
  <si>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</si>
  <si>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</si>
  <si>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</si>
  <si>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</si>
  <si>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</si>
  <si>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</si>
  <si>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</si>
  <si>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</si>
  <si>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</si>
  <si>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</si>
  <si>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</si>
  <si>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</si>
  <si>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</si>
  <si>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marzo</t>
  </si>
  <si>
    <t>Almácigo y trasplante</t>
  </si>
  <si>
    <t>abril- mayo</t>
  </si>
  <si>
    <t>Riego y fertirrigación</t>
  </si>
  <si>
    <t>abril-septiembre</t>
  </si>
  <si>
    <t>Aplicación materia orgánica</t>
  </si>
  <si>
    <t>Aplicación de fertilizantes</t>
  </si>
  <si>
    <t>marzo- agosto</t>
  </si>
  <si>
    <t>Aplicación agroquímicos</t>
  </si>
  <si>
    <t>abril- septiembre</t>
  </si>
  <si>
    <t xml:space="preserve">Cosecha </t>
  </si>
  <si>
    <t>agosto-septiembre</t>
  </si>
  <si>
    <t>Selección y embalaje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</si>
  <si>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</si>
  <si>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</si>
  <si>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</si>
  <si>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</si>
  <si>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</si>
  <si>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</si>
  <si>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 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</si>
  <si>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</si>
  <si>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</si>
  <si>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</si>
  <si>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</si>
  <si>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</si>
  <si>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</si>
  <si>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</si>
  <si>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</si>
  <si>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</si>
  <si>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envase de 5000)</t>
  </si>
  <si>
    <t xml:space="preserve">u </t>
  </si>
  <si>
    <t>abril</t>
  </si>
  <si>
    <t>FERTILIZANTES</t>
  </si>
  <si>
    <t>Nitrato de Potasio</t>
  </si>
  <si>
    <t>Kg</t>
  </si>
  <si>
    <t>marzo- mayo</t>
  </si>
  <si>
    <t>Sulfato de Potasio</t>
  </si>
  <si>
    <t>Urea</t>
  </si>
  <si>
    <t>abril- agosto</t>
  </si>
  <si>
    <t>Superfosfato Triple</t>
  </si>
  <si>
    <t>marzo- abril</t>
  </si>
  <si>
    <t>Fosfato monoamónico</t>
  </si>
  <si>
    <t>Materia orgánica (guano)</t>
  </si>
  <si>
    <t>INSECTICIDAS</t>
  </si>
  <si>
    <t>Fitolin (F)</t>
  </si>
  <si>
    <t>Lt.</t>
  </si>
  <si>
    <t>Clorpirifos 48% EC</t>
  </si>
  <si>
    <t>Dimetoato 40% EC (I)</t>
  </si>
  <si>
    <t>Selecron 720 EC (I)</t>
  </si>
  <si>
    <t>Subtotal Insumos</t>
  </si>
  <si>
    <t>OTROS</t>
  </si>
  <si>
    <t>Item</t>
  </si>
  <si>
    <t>Cinta riego</t>
  </si>
  <si>
    <t>u</t>
  </si>
  <si>
    <t>cajas plataneras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</si>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</sst>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3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/>
    <xf numFmtId="0" fontId="2" fillId="2" borderId="6" xfId="0" applyFont="1" applyFill="1" applyBorder="1"/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/>
    <xf numFmtId="0" fontId="8" fillId="0" borderId="57" xfId="0" applyFont="1" applyFill="1" applyBorder="1"/>
    <xf numFmtId="0" fontId="6" fillId="0" borderId="57" xfId="0" applyFont="1" applyFill="1" applyBorder="1" applyAlignment="1">
      <alignment wrapText="1"/>
    </xf>
    <xf numFmtId="49" fontId="2" fillId="2" borderId="47" xfId="0" applyNumberFormat="1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7" fillId="8" borderId="54" xfId="0" applyNumberFormat="1" applyFont="1" applyFill="1" applyBorder="1" applyAlignment="1">
      <alignment vertical="center"/>
    </xf>
    <xf numFmtId="0" fontId="7" fillId="8" borderId="5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 vertical="justify"/>
    </xf>
    <xf numFmtId="0" fontId="2" fillId="0" borderId="0" xfId="0" applyNumberFormat="1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2" borderId="1" xfId="0" applyFont="1" applyFill="1" applyBorder="1" applyAlignment="1">
      <alignment horizontal="justify" vertical="justify"/>
    </xf>
    <xf numFmtId="0" fontId="2" fillId="2" borderId="8" xfId="0" applyFont="1" applyFill="1" applyBorder="1" applyAlignment="1">
      <alignment horizontal="justify" vertical="justify" wrapText="1"/>
    </xf>
    <xf numFmtId="14" fontId="2" fillId="2" borderId="9" xfId="0" applyNumberFormat="1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2" borderId="9" xfId="0" applyFont="1" applyFill="1" applyBorder="1" applyAlignment="1">
      <alignment horizontal="justify" vertical="justify"/>
    </xf>
    <xf numFmtId="0" fontId="2" fillId="2" borderId="9" xfId="0" applyFont="1" applyFill="1" applyBorder="1" applyAlignment="1">
      <alignment horizontal="justify" vertical="justify" wrapText="1"/>
    </xf>
    <xf numFmtId="0" fontId="2" fillId="2" borderId="10" xfId="0" applyFont="1" applyFill="1" applyBorder="1" applyAlignment="1">
      <alignment horizontal="justify" vertical="justify"/>
    </xf>
    <xf numFmtId="0" fontId="2" fillId="2" borderId="11" xfId="0" applyFont="1" applyFill="1" applyBorder="1" applyAlignment="1">
      <alignment horizontal="justify" vertical="justify"/>
    </xf>
    <xf numFmtId="0" fontId="2" fillId="2" borderId="12" xfId="0" applyFont="1" applyFill="1" applyBorder="1" applyAlignment="1">
      <alignment horizontal="justify" vertical="justify"/>
    </xf>
    <xf numFmtId="49" fontId="3" fillId="5" borderId="13" xfId="0" applyNumberFormat="1" applyFont="1" applyFill="1" applyBorder="1" applyAlignment="1">
      <alignment horizontal="justify" vertical="justify"/>
    </xf>
    <xf numFmtId="0" fontId="2" fillId="2" borderId="14" xfId="0" applyFont="1" applyFill="1" applyBorder="1" applyAlignment="1">
      <alignment horizontal="justify" vertical="justify"/>
    </xf>
    <xf numFmtId="49" fontId="3" fillId="3" borderId="6" xfId="0" applyNumberFormat="1" applyFont="1" applyFill="1" applyBorder="1" applyAlignment="1">
      <alignment horizontal="justify" vertical="justify" wrapText="1"/>
    </xf>
    <xf numFmtId="49" fontId="4" fillId="3" borderId="6" xfId="0" applyNumberFormat="1" applyFont="1" applyFill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justify" vertical="justify"/>
    </xf>
    <xf numFmtId="49" fontId="3" fillId="5" borderId="15" xfId="0" applyNumberFormat="1" applyFont="1" applyFill="1" applyBorder="1" applyAlignment="1">
      <alignment horizontal="justify" vertical="justify"/>
    </xf>
    <xf numFmtId="0" fontId="2" fillId="2" borderId="16" xfId="0" applyFont="1" applyFill="1" applyBorder="1" applyAlignment="1">
      <alignment horizontal="justify" vertical="justify"/>
    </xf>
    <xf numFmtId="0" fontId="2" fillId="2" borderId="2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 wrapText="1"/>
    </xf>
    <xf numFmtId="0" fontId="2" fillId="2" borderId="15" xfId="0" applyFont="1" applyFill="1" applyBorder="1" applyAlignment="1">
      <alignment horizontal="justify" vertical="justify"/>
    </xf>
    <xf numFmtId="49" fontId="4" fillId="3" borderId="15" xfId="0" applyNumberFormat="1" applyFont="1" applyFill="1" applyBorder="1" applyAlignment="1">
      <alignment horizontal="justify" vertical="justify"/>
    </xf>
    <xf numFmtId="0" fontId="4" fillId="3" borderId="15" xfId="0" applyFont="1" applyFill="1" applyBorder="1" applyAlignment="1">
      <alignment horizontal="justify" vertical="justify"/>
    </xf>
    <xf numFmtId="0" fontId="2" fillId="2" borderId="17" xfId="0" applyFont="1" applyFill="1" applyBorder="1" applyAlignment="1">
      <alignment horizontal="justify" vertical="justify"/>
    </xf>
    <xf numFmtId="0" fontId="2" fillId="2" borderId="18" xfId="0" applyFont="1" applyFill="1" applyBorder="1" applyAlignment="1">
      <alignment horizontal="justify" vertical="justify"/>
    </xf>
    <xf numFmtId="3" fontId="2" fillId="2" borderId="18" xfId="0" applyNumberFormat="1" applyFont="1" applyFill="1" applyBorder="1" applyAlignment="1">
      <alignment horizontal="justify" vertical="justify"/>
    </xf>
    <xf numFmtId="49" fontId="3" fillId="3" borderId="13" xfId="0" applyNumberFormat="1" applyFont="1" applyFill="1" applyBorder="1" applyAlignment="1">
      <alignment horizontal="justify" vertical="justify" wrapText="1"/>
    </xf>
    <xf numFmtId="0" fontId="2" fillId="2" borderId="24" xfId="0" applyFont="1" applyFill="1" applyBorder="1" applyAlignment="1">
      <alignment horizontal="justify" vertical="justify"/>
    </xf>
    <xf numFmtId="49" fontId="4" fillId="3" borderId="60" xfId="0" applyNumberFormat="1" applyFont="1" applyFill="1" applyBorder="1" applyAlignment="1">
      <alignment horizontal="justify" vertical="justify"/>
    </xf>
    <xf numFmtId="0" fontId="2" fillId="0" borderId="22" xfId="0" applyNumberFormat="1" applyFont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 wrapText="1"/>
    </xf>
    <xf numFmtId="49" fontId="3" fillId="3" borderId="32" xfId="0" applyNumberFormat="1" applyFont="1" applyFill="1" applyBorder="1" applyAlignment="1">
      <alignment horizontal="justify" vertical="justify" wrapText="1"/>
    </xf>
    <xf numFmtId="49" fontId="3" fillId="3" borderId="32" xfId="0" applyNumberFormat="1" applyFont="1" applyFill="1" applyBorder="1" applyAlignment="1">
      <alignment horizontal="justify" vertical="justify"/>
    </xf>
    <xf numFmtId="49" fontId="4" fillId="3" borderId="19" xfId="0" applyNumberFormat="1" applyFont="1" applyFill="1" applyBorder="1" applyAlignment="1">
      <alignment horizontal="justify" vertical="justify"/>
    </xf>
    <xf numFmtId="0" fontId="2" fillId="2" borderId="25" xfId="0" applyFont="1" applyFill="1" applyBorder="1" applyAlignment="1">
      <alignment horizontal="justify" vertical="justify"/>
    </xf>
    <xf numFmtId="3" fontId="2" fillId="2" borderId="25" xfId="0" applyNumberFormat="1" applyFont="1" applyFill="1" applyBorder="1" applyAlignment="1">
      <alignment horizontal="justify" vertical="justify"/>
    </xf>
    <xf numFmtId="49" fontId="3" fillId="5" borderId="26" xfId="0" applyNumberFormat="1" applyFont="1" applyFill="1" applyBorder="1" applyAlignment="1">
      <alignment horizontal="justify" vertical="justify"/>
    </xf>
    <xf numFmtId="0" fontId="3" fillId="5" borderId="27" xfId="0" applyFont="1" applyFill="1" applyBorder="1" applyAlignment="1">
      <alignment horizontal="justify" vertical="justify"/>
    </xf>
    <xf numFmtId="49" fontId="3" fillId="3" borderId="29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49" fontId="3" fillId="5" borderId="29" xfId="0" applyNumberFormat="1" applyFont="1" applyFill="1" applyBorder="1" applyAlignment="1">
      <alignment horizontal="justify" vertical="justify"/>
    </xf>
    <xf numFmtId="0" fontId="3" fillId="5" borderId="15" xfId="0" applyFont="1" applyFill="1" applyBorder="1" applyAlignment="1">
      <alignment horizontal="justify" vertical="justify"/>
    </xf>
    <xf numFmtId="49" fontId="3" fillId="5" borderId="31" xfId="0" applyNumberFormat="1" applyFont="1" applyFill="1" applyBorder="1" applyAlignment="1">
      <alignment horizontal="justify" vertical="justify"/>
    </xf>
    <xf numFmtId="0" fontId="3" fillId="5" borderId="32" xfId="0" applyFont="1" applyFill="1" applyBorder="1" applyAlignment="1">
      <alignment horizontal="justify" vertical="justify"/>
    </xf>
    <xf numFmtId="49" fontId="2" fillId="2" borderId="22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165" fontId="3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49" fontId="7" fillId="2" borderId="44" xfId="0" applyNumberFormat="1" applyFont="1" applyFill="1" applyBorder="1" applyAlignment="1">
      <alignment horizontal="justify" vertical="justify"/>
    </xf>
    <xf numFmtId="0" fontId="2" fillId="2" borderId="45" xfId="0" applyFont="1" applyFill="1" applyBorder="1" applyAlignment="1">
      <alignment horizontal="justify" vertical="justify"/>
    </xf>
    <xf numFmtId="0" fontId="2" fillId="2" borderId="46" xfId="0" applyFont="1" applyFill="1" applyBorder="1" applyAlignment="1">
      <alignment horizontal="justify" vertical="justify"/>
    </xf>
    <xf numFmtId="0" fontId="2" fillId="2" borderId="48" xfId="0" applyFont="1" applyFill="1" applyBorder="1" applyAlignment="1">
      <alignment horizontal="justify" vertical="justify"/>
    </xf>
    <xf numFmtId="0" fontId="2" fillId="2" borderId="50" xfId="0" applyFont="1" applyFill="1" applyBorder="1" applyAlignment="1">
      <alignment horizontal="justify" vertical="justify"/>
    </xf>
    <xf numFmtId="0" fontId="2" fillId="2" borderId="51" xfId="0" applyFont="1" applyFill="1" applyBorder="1" applyAlignment="1">
      <alignment horizontal="justify" vertical="justify"/>
    </xf>
    <xf numFmtId="0" fontId="2" fillId="9" borderId="43" xfId="0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7" fillId="8" borderId="34" xfId="0" applyNumberFormat="1" applyFont="1" applyFill="1" applyBorder="1" applyAlignment="1">
      <alignment horizontal="justify" vertical="justify"/>
    </xf>
    <xf numFmtId="49" fontId="7" fillId="2" borderId="36" xfId="0" applyNumberFormat="1" applyFont="1" applyFill="1" applyBorder="1" applyAlignment="1">
      <alignment horizontal="justify" vertical="justify"/>
    </xf>
    <xf numFmtId="0" fontId="3" fillId="7" borderId="22" xfId="0" applyFont="1" applyFill="1" applyBorder="1" applyAlignment="1">
      <alignment horizontal="justify" vertical="justify"/>
    </xf>
    <xf numFmtId="49" fontId="7" fillId="8" borderId="38" xfId="0" applyNumberFormat="1" applyFont="1" applyFill="1" applyBorder="1" applyAlignment="1">
      <alignment horizontal="justify" vertical="justify"/>
    </xf>
    <xf numFmtId="166" fontId="7" fillId="8" borderId="39" xfId="0" applyNumberFormat="1" applyFont="1" applyFill="1" applyBorder="1" applyAlignment="1">
      <alignment horizontal="justify" vertical="justify"/>
    </xf>
    <xf numFmtId="0" fontId="4" fillId="2" borderId="22" xfId="0" applyFont="1" applyFill="1" applyBorder="1" applyAlignment="1">
      <alignment horizontal="justify" vertical="justify"/>
    </xf>
    <xf numFmtId="0" fontId="2" fillId="2" borderId="20" xfId="0" applyFont="1" applyFill="1" applyBorder="1" applyAlignment="1">
      <alignment horizontal="justify" vertical="justify"/>
    </xf>
    <xf numFmtId="0" fontId="3" fillId="9" borderId="21" xfId="0" applyFont="1" applyFill="1" applyBorder="1" applyAlignment="1">
      <alignment horizontal="justify" vertical="justify"/>
    </xf>
    <xf numFmtId="49" fontId="11" fillId="9" borderId="22" xfId="0" applyNumberFormat="1" applyFont="1" applyFill="1" applyBorder="1" applyAlignment="1">
      <alignment horizontal="justify" vertical="justify"/>
    </xf>
    <xf numFmtId="0" fontId="3" fillId="9" borderId="22" xfId="0" applyFont="1" applyFill="1" applyBorder="1" applyAlignment="1">
      <alignment horizontal="justify" vertical="justify"/>
    </xf>
    <xf numFmtId="0" fontId="3" fillId="9" borderId="52" xfId="0" applyFont="1" applyFill="1" applyBorder="1" applyAlignment="1">
      <alignment horizontal="justify" vertical="justify"/>
    </xf>
    <xf numFmtId="0" fontId="3" fillId="7" borderId="21" xfId="0" applyFont="1" applyFill="1" applyBorder="1" applyAlignment="1">
      <alignment horizontal="justify" vertical="justify"/>
    </xf>
    <xf numFmtId="0" fontId="7" fillId="7" borderId="22" xfId="0" applyFont="1" applyFill="1" applyBorder="1" applyAlignment="1">
      <alignment horizontal="justify" vertical="justify"/>
    </xf>
    <xf numFmtId="165" fontId="7" fillId="2" borderId="22" xfId="0" applyNumberFormat="1" applyFont="1" applyFill="1" applyBorder="1" applyAlignment="1">
      <alignment horizontal="justify" vertical="justify"/>
    </xf>
    <xf numFmtId="166" fontId="7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7" fillId="8" borderId="53" xfId="0" applyNumberFormat="1" applyFont="1" applyFill="1" applyBorder="1" applyAlignment="1">
      <alignment horizontal="left" vertical="justify"/>
    </xf>
    <xf numFmtId="165" fontId="3" fillId="5" borderId="28" xfId="0" applyNumberFormat="1" applyFont="1" applyFill="1" applyBorder="1" applyAlignment="1">
      <alignment horizontal="right" vertical="justify"/>
    </xf>
    <xf numFmtId="165" fontId="3" fillId="3" borderId="30" xfId="0" applyNumberFormat="1" applyFont="1" applyFill="1" applyBorder="1" applyAlignment="1">
      <alignment horizontal="right" vertical="justify"/>
    </xf>
    <xf numFmtId="165" fontId="3" fillId="5" borderId="30" xfId="0" applyNumberFormat="1" applyFont="1" applyFill="1" applyBorder="1" applyAlignment="1">
      <alignment horizontal="right" vertical="justify"/>
    </xf>
    <xf numFmtId="165" fontId="3" fillId="6" borderId="33" xfId="0" applyNumberFormat="1" applyFont="1" applyFill="1" applyBorder="1" applyAlignment="1">
      <alignment horizontal="right" vertical="justify"/>
    </xf>
    <xf numFmtId="3" fontId="4" fillId="3" borderId="19" xfId="0" applyNumberFormat="1" applyFont="1" applyFill="1" applyBorder="1" applyAlignment="1">
      <alignment horizontal="right" vertical="justify"/>
    </xf>
    <xf numFmtId="3" fontId="4" fillId="3" borderId="60" xfId="0" applyNumberFormat="1" applyFont="1" applyFill="1" applyBorder="1" applyAlignment="1">
      <alignment horizontal="right" vertical="justify"/>
    </xf>
    <xf numFmtId="0" fontId="4" fillId="3" borderId="60" xfId="0" applyFont="1" applyFill="1" applyBorder="1" applyAlignment="1">
      <alignment horizontal="right" vertical="justify"/>
    </xf>
    <xf numFmtId="0" fontId="4" fillId="3" borderId="6" xfId="0" applyFont="1" applyFill="1" applyBorder="1" applyAlignment="1">
      <alignment horizontal="right" vertical="justify"/>
    </xf>
    <xf numFmtId="3" fontId="4" fillId="3" borderId="6" xfId="0" applyNumberFormat="1" applyFont="1" applyFill="1" applyBorder="1" applyAlignment="1">
      <alignment horizontal="right" vertical="justify"/>
    </xf>
    <xf numFmtId="0" fontId="4" fillId="3" borderId="19" xfId="0" applyFont="1" applyFill="1" applyBorder="1" applyAlignment="1">
      <alignment horizontal="right" vertical="justify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10" borderId="56" xfId="0" applyFont="1" applyFill="1" applyBorder="1" applyAlignment="1">
      <alignment horizontal="right" vertical="center"/>
    </xf>
    <xf numFmtId="3" fontId="2" fillId="10" borderId="56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 vertical="center"/>
    </xf>
    <xf numFmtId="9" fontId="2" fillId="2" borderId="37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>
      <alignment horizontal="right" vertical="center"/>
    </xf>
    <xf numFmtId="9" fontId="7" fillId="8" borderId="40" xfId="0" applyNumberFormat="1" applyFont="1" applyFill="1" applyBorder="1" applyAlignment="1">
      <alignment horizontal="right" vertical="center"/>
    </xf>
    <xf numFmtId="49" fontId="7" fillId="8" borderId="23" xfId="0" applyNumberFormat="1" applyFont="1" applyFill="1" applyBorder="1" applyAlignment="1">
      <alignment horizontal="right" vertical="center"/>
    </xf>
    <xf numFmtId="49" fontId="7" fillId="8" borderId="35" xfId="0" applyNumberFormat="1" applyFont="1" applyFill="1" applyBorder="1" applyAlignment="1">
      <alignment horizontal="right" vertical="center"/>
    </xf>
    <xf numFmtId="166" fontId="7" fillId="2" borderId="6" xfId="0" applyNumberFormat="1" applyFont="1" applyFill="1" applyBorder="1" applyAlignment="1">
      <alignment horizontal="right" vertical="center"/>
    </xf>
    <xf numFmtId="166" fontId="7" fillId="8" borderId="39" xfId="0" applyNumberFormat="1" applyFont="1" applyFill="1" applyBorder="1" applyAlignment="1">
      <alignment horizontal="right" vertical="center"/>
    </xf>
    <xf numFmtId="49" fontId="2" fillId="2" borderId="57" xfId="0" applyNumberFormat="1" applyFont="1" applyFill="1" applyBorder="1" applyAlignment="1">
      <alignment horizontal="right" vertical="center" wrapText="1"/>
    </xf>
    <xf numFmtId="0" fontId="2" fillId="2" borderId="57" xfId="0" applyNumberFormat="1" applyFont="1" applyFill="1" applyBorder="1" applyAlignment="1">
      <alignment horizontal="right" vertical="center" wrapText="1"/>
    </xf>
    <xf numFmtId="3" fontId="2" fillId="2" borderId="57" xfId="0" applyNumberFormat="1" applyFont="1" applyFill="1" applyBorder="1" applyAlignment="1">
      <alignment horizontal="right" vertical="center" wrapText="1"/>
    </xf>
    <xf numFmtId="0" fontId="2" fillId="0" borderId="57" xfId="0" applyNumberFormat="1" applyFont="1" applyBorder="1" applyAlignment="1">
      <alignment horizontal="right" vertical="center"/>
    </xf>
    <xf numFmtId="49" fontId="2" fillId="2" borderId="57" xfId="0" applyNumberFormat="1" applyFont="1" applyFill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 wrapText="1"/>
    </xf>
    <xf numFmtId="0" fontId="6" fillId="0" borderId="57" xfId="0" applyFont="1" applyFill="1" applyBorder="1" applyAlignment="1">
      <alignment horizontal="right" vertical="center"/>
    </xf>
    <xf numFmtId="3" fontId="2" fillId="2" borderId="59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left" vertical="center"/>
    </xf>
    <xf numFmtId="41" fontId="6" fillId="10" borderId="57" xfId="1" applyFont="1" applyFill="1" applyBorder="1" applyAlignment="1">
      <alignment horizontal="left" vertical="top"/>
    </xf>
    <xf numFmtId="41" fontId="2" fillId="2" borderId="59" xfId="1" applyFont="1" applyFill="1" applyBorder="1" applyAlignment="1">
      <alignment wrapText="1"/>
    </xf>
    <xf numFmtId="41" fontId="6" fillId="10" borderId="57" xfId="1" applyFont="1" applyFill="1" applyBorder="1" applyAlignment="1">
      <alignment horizontal="right" vertical="center" wrapText="1"/>
    </xf>
    <xf numFmtId="41" fontId="2" fillId="2" borderId="57" xfId="1" applyFont="1" applyFill="1" applyBorder="1" applyAlignment="1">
      <alignment horizontal="right"/>
    </xf>
    <xf numFmtId="41" fontId="6" fillId="10" borderId="57" xfId="1" applyFont="1" applyFill="1" applyBorder="1" applyAlignment="1">
      <alignment horizontal="right" vertical="center"/>
    </xf>
    <xf numFmtId="41" fontId="2" fillId="2" borderId="59" xfId="1" applyFont="1" applyFill="1" applyBorder="1" applyAlignment="1">
      <alignment horizontal="right"/>
    </xf>
    <xf numFmtId="41" fontId="2" fillId="2" borderId="59" xfId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justify" vertical="justify"/>
    </xf>
    <xf numFmtId="0" fontId="5" fillId="4" borderId="6" xfId="0" applyFont="1" applyFill="1" applyBorder="1" applyAlignment="1">
      <alignment horizontal="justify" vertical="justify"/>
    </xf>
    <xf numFmtId="49" fontId="2" fillId="2" borderId="45" xfId="0" applyNumberFormat="1" applyFont="1" applyFill="1" applyBorder="1" applyAlignment="1">
      <alignment horizontal="left" vertical="justify"/>
    </xf>
    <xf numFmtId="49" fontId="11" fillId="9" borderId="41" xfId="0" applyNumberFormat="1" applyFont="1" applyFill="1" applyBorder="1" applyAlignment="1">
      <alignment horizontal="justify" vertical="justify"/>
    </xf>
    <xf numFmtId="0" fontId="7" fillId="9" borderId="42" xfId="0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F75" sqref="F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1" customFormat="1" ht="12" customHeight="1" x14ac:dyDescent="0.2">
      <c r="A9" s="19"/>
      <c r="B9" s="5" t="s">
        <v>0</v>
      </c>
      <c r="C9" s="106" t="s">
        <v>1</v>
      </c>
      <c r="D9" s="7"/>
      <c r="E9" s="147" t="s">
        <v>2</v>
      </c>
      <c r="F9" s="148"/>
      <c r="G9" s="110">
        <v>30000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21" customFormat="1" ht="26.25" customHeight="1" x14ac:dyDescent="0.2">
      <c r="A10" s="19"/>
      <c r="B10" s="8" t="s">
        <v>3</v>
      </c>
      <c r="C10" s="107" t="s">
        <v>4</v>
      </c>
      <c r="D10" s="7"/>
      <c r="E10" s="149" t="s">
        <v>5</v>
      </c>
      <c r="F10" s="150"/>
      <c r="G10" s="106" t="s">
        <v>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21" customFormat="1" ht="18" customHeight="1" x14ac:dyDescent="0.2">
      <c r="A11" s="19"/>
      <c r="B11" s="8" t="s">
        <v>7</v>
      </c>
      <c r="C11" s="106" t="s">
        <v>8</v>
      </c>
      <c r="D11" s="7"/>
      <c r="E11" s="149" t="s">
        <v>9</v>
      </c>
      <c r="F11" s="150"/>
      <c r="G11" s="134">
        <v>650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21" customFormat="1" ht="11.25" customHeight="1" x14ac:dyDescent="0.2">
      <c r="A12" s="19"/>
      <c r="B12" s="8" t="s">
        <v>10</v>
      </c>
      <c r="C12" s="107" t="s">
        <v>11</v>
      </c>
      <c r="D12" s="7"/>
      <c r="E12" s="9" t="s">
        <v>12</v>
      </c>
      <c r="F12" s="10"/>
      <c r="G12" s="109">
        <f>(G9*G11)</f>
        <v>19500000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21" customFormat="1" ht="11.25" customHeight="1" x14ac:dyDescent="0.2">
      <c r="A13" s="19"/>
      <c r="B13" s="8" t="s">
        <v>13</v>
      </c>
      <c r="C13" s="106" t="s">
        <v>14</v>
      </c>
      <c r="D13" s="7"/>
      <c r="E13" s="149" t="s">
        <v>15</v>
      </c>
      <c r="F13" s="150"/>
      <c r="G13" s="106" t="s"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21" customFormat="1" ht="13.5" customHeight="1" x14ac:dyDescent="0.2">
      <c r="A14" s="19"/>
      <c r="B14" s="8" t="s">
        <v>17</v>
      </c>
      <c r="C14" s="106" t="s">
        <v>18</v>
      </c>
      <c r="D14" s="7"/>
      <c r="E14" s="149" t="s">
        <v>19</v>
      </c>
      <c r="F14" s="150"/>
      <c r="G14" s="106" t="s">
        <v>20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21" customFormat="1" ht="25.5" customHeight="1" x14ac:dyDescent="0.2">
      <c r="A15" s="19"/>
      <c r="B15" s="8" t="s">
        <v>21</v>
      </c>
      <c r="C15" s="108">
        <v>44989</v>
      </c>
      <c r="D15" s="7"/>
      <c r="E15" s="151" t="s">
        <v>22</v>
      </c>
      <c r="F15" s="152"/>
      <c r="G15" s="107" t="s">
        <v>23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21" customFormat="1" ht="12" customHeight="1" x14ac:dyDescent="0.25">
      <c r="A16" s="22"/>
      <c r="B16" s="23"/>
      <c r="C16" s="24"/>
      <c r="D16" s="25"/>
      <c r="E16" s="26"/>
      <c r="F16" s="26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21" customFormat="1" ht="12" customHeight="1" x14ac:dyDescent="0.25">
      <c r="A17" s="28"/>
      <c r="B17" s="153" t="s">
        <v>24</v>
      </c>
      <c r="C17" s="154"/>
      <c r="D17" s="154"/>
      <c r="E17" s="154"/>
      <c r="F17" s="154"/>
      <c r="G17" s="15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21" customFormat="1" ht="12" customHeight="1" x14ac:dyDescent="0.25">
      <c r="A18" s="22"/>
      <c r="B18" s="29"/>
      <c r="C18" s="30"/>
      <c r="D18" s="30"/>
      <c r="E18" s="30"/>
      <c r="F18" s="30"/>
      <c r="G18" s="3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21" customFormat="1" ht="12" customHeight="1" x14ac:dyDescent="0.25">
      <c r="A19" s="19"/>
      <c r="B19" s="31" t="s">
        <v>25</v>
      </c>
      <c r="C19" s="32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1" customFormat="1" ht="24" customHeight="1" x14ac:dyDescent="0.25">
      <c r="A20" s="28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s="21" customFormat="1" ht="12.75" customHeight="1" x14ac:dyDescent="0.25">
      <c r="A21" s="28"/>
      <c r="B21" s="139" t="s">
        <v>32</v>
      </c>
      <c r="C21" s="107" t="s">
        <v>33</v>
      </c>
      <c r="D21" s="117">
        <v>8</v>
      </c>
      <c r="E21" s="107" t="s">
        <v>34</v>
      </c>
      <c r="F21" s="109">
        <v>40000</v>
      </c>
      <c r="G21" s="109">
        <f t="shared" ref="G21:G28" si="0">(D21*F21)</f>
        <v>320000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s="21" customFormat="1" ht="12.75" customHeight="1" x14ac:dyDescent="0.25">
      <c r="A22" s="28"/>
      <c r="B22" s="139" t="s">
        <v>35</v>
      </c>
      <c r="C22" s="107" t="s">
        <v>33</v>
      </c>
      <c r="D22" s="117">
        <v>1</v>
      </c>
      <c r="E22" s="107" t="s">
        <v>36</v>
      </c>
      <c r="F22" s="109">
        <v>40000</v>
      </c>
      <c r="G22" s="109">
        <f t="shared" si="0"/>
        <v>40000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s="21" customFormat="1" ht="12.75" customHeight="1" x14ac:dyDescent="0.25">
      <c r="A23" s="28"/>
      <c r="B23" s="139" t="s">
        <v>37</v>
      </c>
      <c r="C23" s="107" t="s">
        <v>33</v>
      </c>
      <c r="D23" s="117">
        <v>6</v>
      </c>
      <c r="E23" s="107" t="s">
        <v>38</v>
      </c>
      <c r="F23" s="109">
        <v>40000</v>
      </c>
      <c r="G23" s="109">
        <f t="shared" si="0"/>
        <v>240000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21" customFormat="1" ht="12.75" customHeight="1" x14ac:dyDescent="0.25">
      <c r="A24" s="28"/>
      <c r="B24" s="139" t="s">
        <v>39</v>
      </c>
      <c r="C24" s="107" t="s">
        <v>33</v>
      </c>
      <c r="D24" s="117">
        <v>4</v>
      </c>
      <c r="E24" s="107" t="s">
        <v>34</v>
      </c>
      <c r="F24" s="109">
        <v>40000</v>
      </c>
      <c r="G24" s="109">
        <f t="shared" si="0"/>
        <v>160000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s="21" customFormat="1" ht="12.75" customHeight="1" x14ac:dyDescent="0.25">
      <c r="A25" s="28"/>
      <c r="B25" s="139" t="s">
        <v>40</v>
      </c>
      <c r="C25" s="107" t="s">
        <v>33</v>
      </c>
      <c r="D25" s="117">
        <v>4</v>
      </c>
      <c r="E25" s="107" t="s">
        <v>41</v>
      </c>
      <c r="F25" s="109">
        <v>40000</v>
      </c>
      <c r="G25" s="109">
        <f t="shared" si="0"/>
        <v>160000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s="21" customFormat="1" ht="12.75" customHeight="1" x14ac:dyDescent="0.25">
      <c r="A26" s="28"/>
      <c r="B26" s="139" t="s">
        <v>42</v>
      </c>
      <c r="C26" s="107" t="s">
        <v>33</v>
      </c>
      <c r="D26" s="117">
        <v>8</v>
      </c>
      <c r="E26" s="107" t="s">
        <v>43</v>
      </c>
      <c r="F26" s="109">
        <v>40000</v>
      </c>
      <c r="G26" s="109">
        <f t="shared" si="0"/>
        <v>320000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21" customFormat="1" ht="12.75" customHeight="1" x14ac:dyDescent="0.25">
      <c r="A27" s="28"/>
      <c r="B27" s="139" t="s">
        <v>44</v>
      </c>
      <c r="C27" s="107" t="s">
        <v>33</v>
      </c>
      <c r="D27" s="117">
        <v>8</v>
      </c>
      <c r="E27" s="107" t="s">
        <v>45</v>
      </c>
      <c r="F27" s="109">
        <v>40000</v>
      </c>
      <c r="G27" s="109">
        <f t="shared" si="0"/>
        <v>320000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21" customFormat="1" ht="12.75" customHeight="1" x14ac:dyDescent="0.25">
      <c r="A28" s="28"/>
      <c r="B28" s="139" t="s">
        <v>46</v>
      </c>
      <c r="C28" s="107" t="s">
        <v>33</v>
      </c>
      <c r="D28" s="117">
        <v>8</v>
      </c>
      <c r="E28" s="107" t="s">
        <v>20</v>
      </c>
      <c r="F28" s="109">
        <v>40000</v>
      </c>
      <c r="G28" s="109">
        <f t="shared" si="0"/>
        <v>320000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21" customFormat="1" ht="12.75" customHeight="1" x14ac:dyDescent="0.25">
      <c r="A29" s="28"/>
      <c r="B29" s="34" t="s">
        <v>47</v>
      </c>
      <c r="C29" s="103"/>
      <c r="D29" s="103"/>
      <c r="E29" s="103"/>
      <c r="F29" s="103"/>
      <c r="G29" s="104">
        <f>SUM(G21:G28)</f>
        <v>1880000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21" customFormat="1" ht="12" customHeight="1" x14ac:dyDescent="0.25">
      <c r="A30" s="22"/>
      <c r="B30" s="29"/>
      <c r="C30" s="30"/>
      <c r="D30" s="30"/>
      <c r="E30" s="30"/>
      <c r="F30" s="35"/>
      <c r="G30" s="3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s="21" customFormat="1" ht="12" customHeight="1" x14ac:dyDescent="0.25">
      <c r="A31" s="19"/>
      <c r="B31" s="36" t="s">
        <v>48</v>
      </c>
      <c r="C31" s="37"/>
      <c r="D31" s="38"/>
      <c r="E31" s="38"/>
      <c r="F31" s="38"/>
      <c r="G31" s="3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21" customFormat="1" ht="24" customHeight="1" x14ac:dyDescent="0.25">
      <c r="A32" s="19"/>
      <c r="B32" s="39" t="s">
        <v>26</v>
      </c>
      <c r="C32" s="40" t="s">
        <v>27</v>
      </c>
      <c r="D32" s="40" t="s">
        <v>28</v>
      </c>
      <c r="E32" s="39" t="s">
        <v>29</v>
      </c>
      <c r="F32" s="40" t="s">
        <v>30</v>
      </c>
      <c r="G32" s="39" t="s">
        <v>31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21" customFormat="1" ht="12" customHeight="1" x14ac:dyDescent="0.25">
      <c r="A33" s="19"/>
      <c r="B33" s="41"/>
      <c r="C33" s="41"/>
      <c r="D33" s="41"/>
      <c r="E33" s="41"/>
      <c r="F33" s="41"/>
      <c r="G33" s="4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21" customFormat="1" ht="12" customHeight="1" x14ac:dyDescent="0.25">
      <c r="A34" s="19"/>
      <c r="B34" s="42" t="s">
        <v>49</v>
      </c>
      <c r="C34" s="43"/>
      <c r="D34" s="43"/>
      <c r="E34" s="43"/>
      <c r="F34" s="43"/>
      <c r="G34" s="4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21" customFormat="1" ht="12" customHeight="1" x14ac:dyDescent="0.25">
      <c r="A35" s="22"/>
      <c r="B35" s="44"/>
      <c r="C35" s="45"/>
      <c r="D35" s="45"/>
      <c r="E35" s="45"/>
      <c r="F35" s="46"/>
      <c r="G35" s="46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21" customFormat="1" ht="12" customHeight="1" x14ac:dyDescent="0.25">
      <c r="A36" s="19"/>
      <c r="B36" s="36" t="s">
        <v>50</v>
      </c>
      <c r="C36" s="37"/>
      <c r="D36" s="38"/>
      <c r="E36" s="38"/>
      <c r="F36" s="38"/>
      <c r="G36" s="38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21" customFormat="1" ht="24" customHeight="1" x14ac:dyDescent="0.25">
      <c r="A37" s="19"/>
      <c r="B37" s="51" t="s">
        <v>26</v>
      </c>
      <c r="C37" s="51" t="s">
        <v>27</v>
      </c>
      <c r="D37" s="51" t="s">
        <v>28</v>
      </c>
      <c r="E37" s="51" t="s">
        <v>29</v>
      </c>
      <c r="F37" s="52" t="s">
        <v>30</v>
      </c>
      <c r="G37" s="51" t="s">
        <v>31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21" customFormat="1" ht="12.75" x14ac:dyDescent="0.25">
      <c r="A38" s="48"/>
      <c r="B38" s="131" t="s">
        <v>51</v>
      </c>
      <c r="C38" s="127" t="s">
        <v>52</v>
      </c>
      <c r="D38" s="128">
        <v>5</v>
      </c>
      <c r="E38" s="107" t="s">
        <v>53</v>
      </c>
      <c r="F38" s="129">
        <v>45000</v>
      </c>
      <c r="G38" s="129">
        <f t="shared" ref="G38:G41" si="1">(D38*F38)</f>
        <v>225000</v>
      </c>
      <c r="H38" s="20"/>
      <c r="I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s="21" customFormat="1" ht="12.75" x14ac:dyDescent="0.25">
      <c r="A39" s="48"/>
      <c r="B39" s="133" t="s">
        <v>54</v>
      </c>
      <c r="C39" s="127" t="s">
        <v>52</v>
      </c>
      <c r="D39" s="117">
        <v>4</v>
      </c>
      <c r="E39" s="107" t="s">
        <v>53</v>
      </c>
      <c r="F39" s="129">
        <v>45000</v>
      </c>
      <c r="G39" s="129">
        <f t="shared" si="1"/>
        <v>180000</v>
      </c>
      <c r="H39" s="20"/>
      <c r="I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21" customFormat="1" ht="12.75" x14ac:dyDescent="0.25">
      <c r="A40" s="48"/>
      <c r="B40" s="131" t="s">
        <v>55</v>
      </c>
      <c r="C40" s="127" t="s">
        <v>52</v>
      </c>
      <c r="D40" s="128">
        <v>2</v>
      </c>
      <c r="E40" s="107" t="s">
        <v>53</v>
      </c>
      <c r="F40" s="129">
        <v>45000</v>
      </c>
      <c r="G40" s="129">
        <f t="shared" si="1"/>
        <v>90000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21" customFormat="1" ht="12.75" x14ac:dyDescent="0.25">
      <c r="A41" s="48"/>
      <c r="B41" s="132" t="s">
        <v>56</v>
      </c>
      <c r="C41" s="127" t="s">
        <v>52</v>
      </c>
      <c r="D41" s="130">
        <v>4</v>
      </c>
      <c r="E41" s="107" t="s">
        <v>53</v>
      </c>
      <c r="F41" s="129">
        <v>45000</v>
      </c>
      <c r="G41" s="129">
        <f t="shared" si="1"/>
        <v>180000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21" customFormat="1" ht="12.75" customHeight="1" x14ac:dyDescent="0.25">
      <c r="A42" s="19"/>
      <c r="B42" s="49" t="s">
        <v>57</v>
      </c>
      <c r="C42" s="102"/>
      <c r="D42" s="102"/>
      <c r="E42" s="102"/>
      <c r="F42" s="102"/>
      <c r="G42" s="101">
        <f>SUM(G38:G41)</f>
        <v>675000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21" customFormat="1" ht="12" customHeight="1" x14ac:dyDescent="0.25">
      <c r="A43" s="22"/>
      <c r="B43" s="44"/>
      <c r="C43" s="45"/>
      <c r="D43" s="45"/>
      <c r="E43" s="45"/>
      <c r="F43" s="46"/>
      <c r="G43" s="46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21" customFormat="1" ht="12" customHeight="1" x14ac:dyDescent="0.25">
      <c r="A44" s="19"/>
      <c r="B44" s="36" t="s">
        <v>58</v>
      </c>
      <c r="C44" s="37"/>
      <c r="D44" s="38"/>
      <c r="E44" s="38"/>
      <c r="F44" s="38"/>
      <c r="G44" s="3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s="21" customFormat="1" ht="24" customHeight="1" x14ac:dyDescent="0.25">
      <c r="A45" s="19"/>
      <c r="B45" s="47" t="s">
        <v>59</v>
      </c>
      <c r="C45" s="52" t="s">
        <v>60</v>
      </c>
      <c r="D45" s="52" t="s">
        <v>61</v>
      </c>
      <c r="E45" s="52" t="s">
        <v>29</v>
      </c>
      <c r="F45" s="52" t="s">
        <v>30</v>
      </c>
      <c r="G45" s="52" t="s">
        <v>31</v>
      </c>
      <c r="H45" s="20"/>
      <c r="I45" s="20"/>
      <c r="J45" s="20"/>
      <c r="K45" s="5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</row>
    <row r="46" spans="1:255" s="21" customFormat="1" ht="12.75" customHeight="1" x14ac:dyDescent="0.25">
      <c r="A46" s="28"/>
      <c r="B46" s="11" t="s">
        <v>62</v>
      </c>
      <c r="C46" s="113"/>
      <c r="D46" s="113"/>
      <c r="E46" s="113"/>
      <c r="F46" s="113"/>
      <c r="G46" s="113"/>
      <c r="H46" s="20"/>
      <c r="I46" s="20"/>
      <c r="J46" s="20"/>
      <c r="K46" s="5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s="21" customFormat="1" ht="12.75" customHeight="1" x14ac:dyDescent="0.2">
      <c r="A47" s="28"/>
      <c r="B47" s="9" t="s">
        <v>63</v>
      </c>
      <c r="C47" s="6" t="s">
        <v>64</v>
      </c>
      <c r="D47" s="111">
        <v>4</v>
      </c>
      <c r="E47" s="6" t="s">
        <v>65</v>
      </c>
      <c r="F47" s="112">
        <v>59664</v>
      </c>
      <c r="G47" s="112">
        <f>(D47*F47)</f>
        <v>238656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s="21" customFormat="1" ht="12.75" customHeight="1" x14ac:dyDescent="0.2">
      <c r="A48" s="28"/>
      <c r="B48" s="12" t="s">
        <v>66</v>
      </c>
      <c r="C48" s="118"/>
      <c r="D48" s="118"/>
      <c r="E48" s="118"/>
      <c r="F48" s="112"/>
      <c r="G48" s="112">
        <f t="shared" ref="G48:G59" si="2">(D48*F48)</f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s="21" customFormat="1" ht="12.75" customHeight="1" x14ac:dyDescent="0.2">
      <c r="A49" s="28"/>
      <c r="B49" s="13" t="s">
        <v>67</v>
      </c>
      <c r="C49" s="118" t="s">
        <v>68</v>
      </c>
      <c r="D49" s="118">
        <v>200</v>
      </c>
      <c r="E49" s="135" t="s">
        <v>69</v>
      </c>
      <c r="F49" s="112">
        <v>1528</v>
      </c>
      <c r="G49" s="112">
        <f t="shared" si="2"/>
        <v>305600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s="21" customFormat="1" ht="12.75" customHeight="1" x14ac:dyDescent="0.2">
      <c r="A50" s="28"/>
      <c r="B50" s="13" t="s">
        <v>70</v>
      </c>
      <c r="C50" s="118" t="s">
        <v>68</v>
      </c>
      <c r="D50" s="118">
        <v>150</v>
      </c>
      <c r="E50" s="136" t="s">
        <v>69</v>
      </c>
      <c r="F50" s="112">
        <v>2182</v>
      </c>
      <c r="G50" s="112">
        <f t="shared" si="2"/>
        <v>327300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s="21" customFormat="1" ht="12.75" customHeight="1" x14ac:dyDescent="0.2">
      <c r="A51" s="28"/>
      <c r="B51" s="13" t="s">
        <v>71</v>
      </c>
      <c r="C51" s="118" t="s">
        <v>68</v>
      </c>
      <c r="D51" s="118">
        <v>300</v>
      </c>
      <c r="E51" s="135" t="s">
        <v>72</v>
      </c>
      <c r="F51" s="112">
        <v>958</v>
      </c>
      <c r="G51" s="112">
        <f t="shared" si="2"/>
        <v>287400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s="21" customFormat="1" ht="12.75" customHeight="1" x14ac:dyDescent="0.2">
      <c r="A52" s="28"/>
      <c r="B52" s="13" t="s">
        <v>73</v>
      </c>
      <c r="C52" s="118" t="s">
        <v>68</v>
      </c>
      <c r="D52" s="118">
        <v>250</v>
      </c>
      <c r="E52" s="135" t="s">
        <v>74</v>
      </c>
      <c r="F52" s="112">
        <v>403</v>
      </c>
      <c r="G52" s="112">
        <f t="shared" si="2"/>
        <v>100750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1" customFormat="1" ht="12.75" customHeight="1" x14ac:dyDescent="0.2">
      <c r="A53" s="28"/>
      <c r="B53" s="13" t="s">
        <v>75</v>
      </c>
      <c r="C53" s="118" t="s">
        <v>68</v>
      </c>
      <c r="D53" s="118">
        <v>100</v>
      </c>
      <c r="E53" s="135" t="s">
        <v>74</v>
      </c>
      <c r="F53" s="112">
        <v>1462</v>
      </c>
      <c r="G53" s="112">
        <f t="shared" si="2"/>
        <v>146200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s="21" customFormat="1" ht="12.75" customHeight="1" x14ac:dyDescent="0.2">
      <c r="A54" s="28"/>
      <c r="B54" s="14" t="s">
        <v>76</v>
      </c>
      <c r="C54" s="6" t="s">
        <v>68</v>
      </c>
      <c r="D54" s="111">
        <v>8000</v>
      </c>
      <c r="E54" s="135" t="s">
        <v>34</v>
      </c>
      <c r="F54" s="112">
        <v>132</v>
      </c>
      <c r="G54" s="112">
        <f t="shared" si="2"/>
        <v>1056000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21" customFormat="1" ht="12.75" customHeight="1" x14ac:dyDescent="0.2">
      <c r="A55" s="28"/>
      <c r="B55" s="12" t="s">
        <v>77</v>
      </c>
      <c r="C55" s="114"/>
      <c r="D55" s="114"/>
      <c r="E55" s="114"/>
      <c r="F55" s="110"/>
      <c r="G55" s="110">
        <f t="shared" si="2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21" customFormat="1" ht="12.75" customHeight="1" x14ac:dyDescent="0.2">
      <c r="A56" s="28"/>
      <c r="B56" s="14" t="s">
        <v>78</v>
      </c>
      <c r="C56" s="115" t="s">
        <v>79</v>
      </c>
      <c r="D56" s="115">
        <v>5</v>
      </c>
      <c r="E56" s="137" t="s">
        <v>72</v>
      </c>
      <c r="F56" s="116">
        <v>4800</v>
      </c>
      <c r="G56" s="110">
        <f t="shared" si="2"/>
        <v>24000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21" customFormat="1" ht="12.75" customHeight="1" x14ac:dyDescent="0.2">
      <c r="A57" s="28"/>
      <c r="B57" s="14" t="s">
        <v>80</v>
      </c>
      <c r="C57" s="115" t="s">
        <v>79</v>
      </c>
      <c r="D57" s="115">
        <v>10</v>
      </c>
      <c r="E57" s="137" t="s">
        <v>72</v>
      </c>
      <c r="F57" s="116">
        <v>17647</v>
      </c>
      <c r="G57" s="110">
        <f t="shared" si="2"/>
        <v>176470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21" customFormat="1" ht="12.75" customHeight="1" x14ac:dyDescent="0.2">
      <c r="A58" s="28"/>
      <c r="B58" s="13" t="s">
        <v>81</v>
      </c>
      <c r="C58" s="115" t="s">
        <v>79</v>
      </c>
      <c r="D58" s="115">
        <v>3</v>
      </c>
      <c r="E58" s="137" t="s">
        <v>72</v>
      </c>
      <c r="F58" s="116">
        <v>13781</v>
      </c>
      <c r="G58" s="110">
        <f t="shared" si="2"/>
        <v>41343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s="21" customFormat="1" ht="12.75" customHeight="1" x14ac:dyDescent="0.2">
      <c r="A59" s="28"/>
      <c r="B59" s="13" t="s">
        <v>82</v>
      </c>
      <c r="C59" s="115" t="s">
        <v>79</v>
      </c>
      <c r="D59" s="115">
        <v>2</v>
      </c>
      <c r="E59" s="137" t="s">
        <v>72</v>
      </c>
      <c r="F59" s="116">
        <v>39076</v>
      </c>
      <c r="G59" s="110">
        <f t="shared" si="2"/>
        <v>78152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21" customFormat="1" ht="13.5" customHeight="1" x14ac:dyDescent="0.25">
      <c r="A60" s="19"/>
      <c r="B60" s="42" t="s">
        <v>83</v>
      </c>
      <c r="C60" s="102"/>
      <c r="D60" s="102"/>
      <c r="E60" s="102"/>
      <c r="F60" s="102"/>
      <c r="G60" s="101">
        <f>SUM(G46:G59)</f>
        <v>2781871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21" customFormat="1" ht="12" customHeight="1" x14ac:dyDescent="0.25">
      <c r="A61" s="22"/>
      <c r="B61" s="44"/>
      <c r="C61" s="45"/>
      <c r="D61" s="45"/>
      <c r="E61" s="45"/>
      <c r="F61" s="46"/>
      <c r="G61" s="46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s="21" customFormat="1" ht="12" customHeight="1" x14ac:dyDescent="0.25">
      <c r="A62" s="19"/>
      <c r="B62" s="36" t="s">
        <v>84</v>
      </c>
      <c r="C62" s="37"/>
      <c r="D62" s="38"/>
      <c r="E62" s="38"/>
      <c r="F62" s="38"/>
      <c r="G62" s="38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s="21" customFormat="1" ht="24" customHeight="1" x14ac:dyDescent="0.25">
      <c r="A63" s="19"/>
      <c r="B63" s="51" t="s">
        <v>85</v>
      </c>
      <c r="C63" s="52" t="s">
        <v>60</v>
      </c>
      <c r="D63" s="53" t="s">
        <v>61</v>
      </c>
      <c r="E63" s="51" t="s">
        <v>29</v>
      </c>
      <c r="F63" s="53" t="s">
        <v>30</v>
      </c>
      <c r="G63" s="54" t="s">
        <v>31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s="21" customFormat="1" ht="15.75" customHeight="1" x14ac:dyDescent="0.2">
      <c r="A64" s="48"/>
      <c r="B64" s="140" t="s">
        <v>86</v>
      </c>
      <c r="C64" s="142" t="s">
        <v>87</v>
      </c>
      <c r="D64" s="143">
        <v>6</v>
      </c>
      <c r="E64" s="144" t="s">
        <v>34</v>
      </c>
      <c r="F64" s="143">
        <v>182513</v>
      </c>
      <c r="G64" s="138">
        <f t="shared" ref="G64" si="3">(D64*F64)</f>
        <v>1095078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21" customFormat="1" ht="12.75" customHeight="1" x14ac:dyDescent="0.2">
      <c r="A65" s="48"/>
      <c r="B65" s="141" t="s">
        <v>88</v>
      </c>
      <c r="C65" s="145" t="s">
        <v>87</v>
      </c>
      <c r="D65" s="145">
        <v>910</v>
      </c>
      <c r="E65" s="146" t="s">
        <v>20</v>
      </c>
      <c r="F65" s="145">
        <v>1600</v>
      </c>
      <c r="G65" s="138">
        <f>(D65*F65)</f>
        <v>1456000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s="21" customFormat="1" ht="13.5" customHeight="1" x14ac:dyDescent="0.25">
      <c r="A66" s="19"/>
      <c r="B66" s="55" t="s">
        <v>89</v>
      </c>
      <c r="C66" s="105"/>
      <c r="D66" s="105"/>
      <c r="E66" s="105"/>
      <c r="F66" s="105"/>
      <c r="G66" s="100">
        <f>SUM(G64:G65)</f>
        <v>2551078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21" customFormat="1" ht="12" customHeight="1" x14ac:dyDescent="0.25">
      <c r="A67" s="22"/>
      <c r="B67" s="56"/>
      <c r="C67" s="56"/>
      <c r="D67" s="56"/>
      <c r="E67" s="56"/>
      <c r="F67" s="57"/>
      <c r="G67" s="5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s="21" customFormat="1" ht="12" customHeight="1" x14ac:dyDescent="0.25">
      <c r="A68" s="48"/>
      <c r="B68" s="58" t="s">
        <v>90</v>
      </c>
      <c r="C68" s="59"/>
      <c r="D68" s="59"/>
      <c r="E68" s="59"/>
      <c r="F68" s="59"/>
      <c r="G68" s="96">
        <f>G29+G42+G60+G66</f>
        <v>7887949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s="21" customFormat="1" ht="12" customHeight="1" x14ac:dyDescent="0.25">
      <c r="A69" s="48"/>
      <c r="B69" s="60" t="s">
        <v>91</v>
      </c>
      <c r="C69" s="61"/>
      <c r="D69" s="61"/>
      <c r="E69" s="61"/>
      <c r="F69" s="61"/>
      <c r="G69" s="97">
        <f>G68*0.05</f>
        <v>394397.45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21" customFormat="1" ht="12" customHeight="1" x14ac:dyDescent="0.25">
      <c r="A70" s="48"/>
      <c r="B70" s="62" t="s">
        <v>92</v>
      </c>
      <c r="C70" s="63"/>
      <c r="D70" s="63"/>
      <c r="E70" s="63"/>
      <c r="F70" s="63"/>
      <c r="G70" s="98">
        <f>G69+G68</f>
        <v>8282346.4500000002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21" customFormat="1" ht="12" customHeight="1" x14ac:dyDescent="0.25">
      <c r="A71" s="48"/>
      <c r="B71" s="60" t="s">
        <v>93</v>
      </c>
      <c r="C71" s="61"/>
      <c r="D71" s="61"/>
      <c r="E71" s="61"/>
      <c r="F71" s="61"/>
      <c r="G71" s="97">
        <f>G12</f>
        <v>19500000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21" customFormat="1" ht="12" customHeight="1" x14ac:dyDescent="0.25">
      <c r="A72" s="48"/>
      <c r="B72" s="64" t="s">
        <v>94</v>
      </c>
      <c r="C72" s="65"/>
      <c r="D72" s="65"/>
      <c r="E72" s="65"/>
      <c r="F72" s="65"/>
      <c r="G72" s="99">
        <f>G71-G70</f>
        <v>11217653.550000001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21" customFormat="1" ht="12" customHeight="1" x14ac:dyDescent="0.25">
      <c r="A73" s="48"/>
      <c r="B73" s="66" t="s">
        <v>95</v>
      </c>
      <c r="C73" s="67"/>
      <c r="D73" s="67"/>
      <c r="E73" s="67"/>
      <c r="F73" s="67"/>
      <c r="G73" s="68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21" customFormat="1" ht="12.75" customHeight="1" thickBot="1" x14ac:dyDescent="0.3">
      <c r="A74" s="48"/>
      <c r="B74" s="69"/>
      <c r="C74" s="67"/>
      <c r="D74" s="67"/>
      <c r="E74" s="67"/>
      <c r="F74" s="67"/>
      <c r="G74" s="68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21" customFormat="1" ht="12" customHeight="1" x14ac:dyDescent="0.25">
      <c r="A75" s="48"/>
      <c r="B75" s="70" t="s">
        <v>96</v>
      </c>
      <c r="C75" s="71"/>
      <c r="D75" s="71"/>
      <c r="E75" s="71"/>
      <c r="F75" s="72"/>
      <c r="G75" s="68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21" customFormat="1" ht="12" customHeight="1" x14ac:dyDescent="0.25">
      <c r="A76" s="48"/>
      <c r="B76" s="15" t="s">
        <v>97</v>
      </c>
      <c r="C76" s="69"/>
      <c r="D76" s="69"/>
      <c r="E76" s="69"/>
      <c r="F76" s="73"/>
      <c r="G76" s="68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s="21" customFormat="1" ht="12" customHeight="1" x14ac:dyDescent="0.25">
      <c r="A77" s="48"/>
      <c r="B77" s="15" t="s">
        <v>98</v>
      </c>
      <c r="C77" s="69"/>
      <c r="D77" s="69"/>
      <c r="E77" s="69"/>
      <c r="F77" s="73"/>
      <c r="G77" s="68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s="21" customFormat="1" ht="12" customHeight="1" x14ac:dyDescent="0.25">
      <c r="A78" s="48"/>
      <c r="B78" s="15" t="s">
        <v>99</v>
      </c>
      <c r="C78" s="69"/>
      <c r="D78" s="69"/>
      <c r="E78" s="69"/>
      <c r="F78" s="73"/>
      <c r="G78" s="68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s="21" customFormat="1" ht="12" customHeight="1" x14ac:dyDescent="0.25">
      <c r="A79" s="48"/>
      <c r="B79" s="15" t="s">
        <v>100</v>
      </c>
      <c r="C79" s="69"/>
      <c r="D79" s="69"/>
      <c r="E79" s="69"/>
      <c r="F79" s="73"/>
      <c r="G79" s="68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s="21" customFormat="1" ht="12" customHeight="1" x14ac:dyDescent="0.25">
      <c r="A80" s="48"/>
      <c r="B80" s="15" t="s">
        <v>101</v>
      </c>
      <c r="C80" s="69"/>
      <c r="D80" s="69"/>
      <c r="E80" s="69"/>
      <c r="F80" s="73"/>
      <c r="G80" s="68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s="21" customFormat="1" ht="12.75" customHeight="1" thickBot="1" x14ac:dyDescent="0.3">
      <c r="A81" s="48"/>
      <c r="B81" s="16" t="s">
        <v>102</v>
      </c>
      <c r="C81" s="74"/>
      <c r="D81" s="74"/>
      <c r="E81" s="74"/>
      <c r="F81" s="75"/>
      <c r="G81" s="68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s="21" customFormat="1" ht="12.75" customHeight="1" x14ac:dyDescent="0.25">
      <c r="A82" s="48"/>
      <c r="B82" s="69"/>
      <c r="C82" s="69"/>
      <c r="D82" s="69"/>
      <c r="E82" s="69"/>
      <c r="F82" s="69"/>
      <c r="G82" s="68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s="21" customFormat="1" ht="15" customHeight="1" thickBot="1" x14ac:dyDescent="0.3">
      <c r="A83" s="48"/>
      <c r="B83" s="156" t="s">
        <v>103</v>
      </c>
      <c r="C83" s="157"/>
      <c r="D83" s="76"/>
      <c r="E83" s="77"/>
      <c r="F83" s="77"/>
      <c r="G83" s="6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s="21" customFormat="1" ht="12" customHeight="1" x14ac:dyDescent="0.25">
      <c r="A84" s="48"/>
      <c r="B84" s="78" t="s">
        <v>85</v>
      </c>
      <c r="C84" s="123" t="s">
        <v>104</v>
      </c>
      <c r="D84" s="124" t="s">
        <v>105</v>
      </c>
      <c r="E84" s="77"/>
      <c r="F84" s="77"/>
      <c r="G84" s="68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s="21" customFormat="1" ht="12" customHeight="1" x14ac:dyDescent="0.25">
      <c r="A85" s="48"/>
      <c r="B85" s="79" t="s">
        <v>106</v>
      </c>
      <c r="C85" s="119">
        <f>G29</f>
        <v>1880000</v>
      </c>
      <c r="D85" s="120">
        <f>(C85/C91)</f>
        <v>0.22698881426289527</v>
      </c>
      <c r="E85" s="77"/>
      <c r="F85" s="77"/>
      <c r="G85" s="68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s="21" customFormat="1" ht="12" customHeight="1" x14ac:dyDescent="0.25">
      <c r="A86" s="48"/>
      <c r="B86" s="79" t="s">
        <v>107</v>
      </c>
      <c r="C86" s="121">
        <v>0</v>
      </c>
      <c r="D86" s="120">
        <v>0</v>
      </c>
      <c r="E86" s="77"/>
      <c r="F86" s="77"/>
      <c r="G86" s="68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s="21" customFormat="1" ht="12" customHeight="1" x14ac:dyDescent="0.25">
      <c r="A87" s="48"/>
      <c r="B87" s="79" t="s">
        <v>108</v>
      </c>
      <c r="C87" s="119">
        <f>G42</f>
        <v>675000</v>
      </c>
      <c r="D87" s="120">
        <f>(C87/C91)</f>
        <v>8.1498643418858666E-2</v>
      </c>
      <c r="E87" s="77"/>
      <c r="F87" s="77"/>
      <c r="G87" s="6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s="21" customFormat="1" ht="12" customHeight="1" x14ac:dyDescent="0.25">
      <c r="A88" s="48"/>
      <c r="B88" s="79" t="s">
        <v>59</v>
      </c>
      <c r="C88" s="119">
        <f>G60</f>
        <v>2781871</v>
      </c>
      <c r="D88" s="120">
        <f>(C88/C91)</f>
        <v>0.33587957432039078</v>
      </c>
      <c r="E88" s="77"/>
      <c r="F88" s="77"/>
      <c r="G88" s="68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s="21" customFormat="1" ht="12" customHeight="1" x14ac:dyDescent="0.25">
      <c r="A89" s="48"/>
      <c r="B89" s="79" t="s">
        <v>109</v>
      </c>
      <c r="C89" s="125">
        <f>G66</f>
        <v>2551078</v>
      </c>
      <c r="D89" s="120">
        <f>(C89/C91)</f>
        <v>0.30801392037880759</v>
      </c>
      <c r="E89" s="80"/>
      <c r="F89" s="80"/>
      <c r="G89" s="68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s="21" customFormat="1" ht="12" customHeight="1" x14ac:dyDescent="0.25">
      <c r="A90" s="48"/>
      <c r="B90" s="79" t="s">
        <v>110</v>
      </c>
      <c r="C90" s="125">
        <f>G69</f>
        <v>394397.45</v>
      </c>
      <c r="D90" s="120">
        <f>(C90/C91)</f>
        <v>4.7619047619047616E-2</v>
      </c>
      <c r="E90" s="80"/>
      <c r="F90" s="80"/>
      <c r="G90" s="68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s="21" customFormat="1" ht="12.75" customHeight="1" thickBot="1" x14ac:dyDescent="0.3">
      <c r="A91" s="48"/>
      <c r="B91" s="81" t="s">
        <v>111</v>
      </c>
      <c r="C91" s="126">
        <f>SUM(C85:C90)</f>
        <v>8282346.4500000002</v>
      </c>
      <c r="D91" s="122">
        <f>SUM(D85:D90)</f>
        <v>1</v>
      </c>
      <c r="E91" s="80"/>
      <c r="F91" s="80"/>
      <c r="G91" s="68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s="21" customFormat="1" ht="12" customHeight="1" x14ac:dyDescent="0.25">
      <c r="A92" s="48"/>
      <c r="B92" s="69"/>
      <c r="C92" s="67"/>
      <c r="D92" s="67"/>
      <c r="E92" s="67"/>
      <c r="F92" s="67"/>
      <c r="G92" s="68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s="21" customFormat="1" ht="12.75" customHeight="1" x14ac:dyDescent="0.25">
      <c r="A93" s="48"/>
      <c r="B93" s="83"/>
      <c r="C93" s="67"/>
      <c r="D93" s="67"/>
      <c r="E93" s="67"/>
      <c r="F93" s="67"/>
      <c r="G93" s="68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s="21" customFormat="1" ht="12" customHeight="1" thickBot="1" x14ac:dyDescent="0.3">
      <c r="A94" s="84"/>
      <c r="B94" s="85"/>
      <c r="C94" s="86" t="s">
        <v>112</v>
      </c>
      <c r="D94" s="87"/>
      <c r="E94" s="88"/>
      <c r="F94" s="89"/>
      <c r="G94" s="6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s="21" customFormat="1" ht="12" customHeight="1" x14ac:dyDescent="0.25">
      <c r="A95" s="48"/>
      <c r="B95" s="95" t="s">
        <v>113</v>
      </c>
      <c r="C95" s="17">
        <v>29000</v>
      </c>
      <c r="D95" s="17">
        <v>30000</v>
      </c>
      <c r="E95" s="18">
        <v>31000</v>
      </c>
      <c r="F95" s="90"/>
      <c r="G95" s="9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s="21" customFormat="1" ht="12.75" customHeight="1" thickBot="1" x14ac:dyDescent="0.3">
      <c r="A96" s="48"/>
      <c r="B96" s="81" t="s">
        <v>114</v>
      </c>
      <c r="C96" s="82">
        <f>(G70/C95)</f>
        <v>285.59815344827587</v>
      </c>
      <c r="D96" s="82">
        <f>(G70/D95)</f>
        <v>276.078215</v>
      </c>
      <c r="E96" s="92">
        <f>(G70/E95)</f>
        <v>267.17246612903227</v>
      </c>
      <c r="F96" s="90"/>
      <c r="G96" s="9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s="21" customFormat="1" ht="15.6" customHeight="1" x14ac:dyDescent="0.25">
      <c r="A97" s="48"/>
      <c r="B97" s="155" t="s">
        <v>115</v>
      </c>
      <c r="C97" s="155"/>
      <c r="D97" s="155"/>
      <c r="E97" s="155"/>
      <c r="F97" s="69"/>
      <c r="G97" s="69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s="21" customFormat="1" ht="11.2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s="94" customFormat="1" ht="11.25" customHeight="1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</row>
    <row r="100" spans="1:255" s="94" customFormat="1" ht="11.25" customHeight="1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</row>
  </sheetData>
  <mergeCells count="9">
    <mergeCell ref="E9:F9"/>
    <mergeCell ref="E14:F14"/>
    <mergeCell ref="E15:F15"/>
    <mergeCell ref="B17:G17"/>
    <mergeCell ref="B97:E97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Brocoli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2023-03-30T11:54:08Z</dcterms:modified>
  <cp:category/>
  <cp:contentStatus/>
</cp:coreProperties>
</file>