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veliza\OneDrive - INDAP\Escritorio\INDAP Área Coelemu\2023\CRÉDITOS\FICHAS TÉCNICAS 2023\"/>
    </mc:Choice>
  </mc:AlternateContent>
  <bookViews>
    <workbookView xWindow="0" yWindow="0" windowWidth="20490" windowHeight="7155"/>
  </bookViews>
  <sheets>
    <sheet name="cerdos" sheetId="1" r:id="rId1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1" l="1"/>
  <c r="G22" i="1"/>
  <c r="G23" i="1"/>
  <c r="G27" i="1"/>
  <c r="G28" i="1"/>
  <c r="G34" i="1"/>
  <c r="G35" i="1"/>
  <c r="G36" i="1"/>
  <c r="G39" i="1"/>
  <c r="G12" i="1"/>
  <c r="C62" i="1"/>
  <c r="D59" i="1"/>
  <c r="G42" i="1"/>
  <c r="D56" i="1"/>
  <c r="D60" i="1"/>
  <c r="D61" i="1"/>
  <c r="D58" i="1"/>
  <c r="G40" i="1"/>
  <c r="G41" i="1"/>
  <c r="D67" i="1"/>
  <c r="D62" i="1"/>
  <c r="G43" i="1"/>
  <c r="C67" i="1"/>
  <c r="E67" i="1"/>
</calcChain>
</file>

<file path=xl/sharedStrings.xml><?xml version="1.0" encoding="utf-8"?>
<sst xmlns="http://schemas.openxmlformats.org/spreadsheetml/2006/main" count="93" uniqueCount="79">
  <si>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</si>
  <si>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</si>
  <si>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</si>
  <si>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</si>
  <si>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</si>
  <si>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</si>
  <si>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</si>
  <si>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</si>
  <si>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</si>
  <si>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</si>
  <si>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</si>
  <si>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</si>
  <si>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</si>
  <si>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</si>
  <si>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</si>
  <si>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</si>
  <si>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</si>
  <si>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</si>
  <si>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</si>
  <si>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</si>
  <si>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</si>
  <si>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</si>
  <si>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</si>
  <si>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</si>
  <si>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</si>
  <si>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Insumos</t>
  </si>
  <si>
    <t>Unidad (Kg/l/u)</t>
  </si>
  <si>
    <t>Cantidad (Kg/l/u)</t>
  </si>
  <si>
    <t>kg</t>
  </si>
  <si>
    <t>Subtotal Insumos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</si>
  <si>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</si>
  <si>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</si>
  <si>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</si>
  <si>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</si>
  <si>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</si>
  <si>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</si>
  <si>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</si>
  <si>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</si>
  <si>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</si>
  <si>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</si>
  <si>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</si>
  <si>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</si>
  <si>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</si>
  <si>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</si>
  <si>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</si>
  <si>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</si>
  <si>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</si>
  <si>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</si>
  <si>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</si>
  <si>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</si>
  <si>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</si>
  <si>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</si>
  <si>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</si>
  <si>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</si>
  <si>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CERDOS</t>
  </si>
  <si>
    <t>CRIOLLOS</t>
  </si>
  <si>
    <t>MEDIA</t>
  </si>
  <si>
    <t>ÑUBLE</t>
  </si>
  <si>
    <t>COELEMU</t>
  </si>
  <si>
    <t>TODAS</t>
  </si>
  <si>
    <t>MERCADO LOCAL</t>
  </si>
  <si>
    <t>MAYO - SEPTIEMBRE</t>
  </si>
  <si>
    <t>SEQUÍA</t>
  </si>
  <si>
    <t>Asistencia veterinaria</t>
  </si>
  <si>
    <t>anual</t>
  </si>
  <si>
    <t>Manejo madre</t>
  </si>
  <si>
    <t>Monta</t>
  </si>
  <si>
    <t>Abril - Sept.</t>
  </si>
  <si>
    <t>ALIMENTACIÓN</t>
  </si>
  <si>
    <t>Madre Casero</t>
  </si>
  <si>
    <t>Anual</t>
  </si>
  <si>
    <t>Lechones Inicial</t>
  </si>
  <si>
    <t>MARZO - OCTUBRE</t>
  </si>
  <si>
    <t>Rendimiento (lechon/madre)</t>
  </si>
  <si>
    <t>Costo unitario ($/und) (*)</t>
  </si>
  <si>
    <t>RENDIMIENTO(lechones/madre)</t>
  </si>
  <si>
    <t>PRECIO ESPERADO ($/unidad)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</si>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</sst>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sz val="11"/>
      <color indexed="8"/>
      <name val="Calibri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color theme="1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5" fillId="0" borderId="0" applyFont="0" applyFill="0" applyBorder="0" applyAlignment="0" applyProtection="0"/>
    <xf numFmtId="0" fontId="6" fillId="0" borderId="21"/>
  </cellStyleXfs>
  <cellXfs count="14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0" fontId="0" fillId="2" borderId="10" xfId="0" applyFont="1" applyFill="1" applyBorder="1" applyAlignment="1"/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3" fontId="2" fillId="3" borderId="6" xfId="0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horizontal="left" vertical="center" wrapText="1"/>
    </xf>
    <xf numFmtId="3" fontId="1" fillId="2" borderId="6" xfId="0" applyNumberFormat="1" applyFont="1" applyFill="1" applyBorder="1" applyAlignment="1"/>
    <xf numFmtId="0" fontId="0" fillId="2" borderId="19" xfId="0" applyFont="1" applyFill="1" applyBorder="1" applyAlignment="1"/>
    <xf numFmtId="0" fontId="4" fillId="2" borderId="21" xfId="0" applyFont="1" applyFill="1" applyBorder="1" applyAlignment="1"/>
    <xf numFmtId="0" fontId="0" fillId="2" borderId="23" xfId="0" applyFont="1" applyFill="1" applyBorder="1" applyAlignment="1"/>
    <xf numFmtId="49" fontId="4" fillId="2" borderId="21" xfId="0" applyNumberFormat="1" applyFont="1" applyFill="1" applyBorder="1" applyAlignment="1">
      <alignment vertical="center"/>
    </xf>
    <xf numFmtId="0" fontId="0" fillId="0" borderId="21" xfId="0" applyNumberFormat="1" applyFont="1" applyBorder="1" applyAlignment="1"/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1" xfId="0" applyFont="1" applyFill="1" applyBorder="1" applyAlignment="1">
      <alignment vertical="center"/>
    </xf>
    <xf numFmtId="49" fontId="8" fillId="3" borderId="5" xfId="0" applyNumberFormat="1" applyFont="1" applyFill="1" applyBorder="1" applyAlignment="1">
      <alignment vertical="center" wrapText="1"/>
    </xf>
    <xf numFmtId="0" fontId="9" fillId="10" borderId="55" xfId="0" applyFont="1" applyFill="1" applyBorder="1" applyAlignment="1">
      <alignment horizontal="right" vertical="center"/>
    </xf>
    <xf numFmtId="0" fontId="1" fillId="2" borderId="7" xfId="0" applyFont="1" applyFill="1" applyBorder="1" applyAlignment="1"/>
    <xf numFmtId="3" fontId="9" fillId="10" borderId="55" xfId="0" applyNumberFormat="1" applyFont="1" applyFill="1" applyBorder="1" applyAlignment="1">
      <alignment horizontal="right" vertical="center"/>
    </xf>
    <xf numFmtId="17" fontId="9" fillId="10" borderId="55" xfId="0" applyNumberFormat="1" applyFont="1" applyFill="1" applyBorder="1" applyAlignment="1">
      <alignment horizontal="right" vertical="center" wrapText="1"/>
    </xf>
    <xf numFmtId="0" fontId="9" fillId="10" borderId="55" xfId="0" applyFont="1" applyFill="1" applyBorder="1" applyAlignment="1">
      <alignment horizontal="right" vertical="center" wrapText="1"/>
    </xf>
    <xf numFmtId="17" fontId="9" fillId="10" borderId="55" xfId="0" applyNumberFormat="1" applyFont="1" applyFill="1" applyBorder="1" applyAlignment="1">
      <alignment horizontal="right" vertical="center"/>
    </xf>
    <xf numFmtId="17" fontId="9" fillId="0" borderId="55" xfId="0" applyNumberFormat="1" applyFont="1" applyBorder="1" applyAlignment="1">
      <alignment horizontal="right" vertical="center"/>
    </xf>
    <xf numFmtId="0" fontId="9" fillId="0" borderId="55" xfId="0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justify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9" fillId="0" borderId="55" xfId="0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10" borderId="55" xfId="0" applyFont="1" applyFill="1" applyBorder="1" applyAlignment="1">
      <alignment horizontal="center" vertical="center"/>
    </xf>
    <xf numFmtId="3" fontId="9" fillId="0" borderId="55" xfId="0" applyNumberFormat="1" applyFont="1" applyBorder="1" applyAlignment="1">
      <alignment horizontal="center" vertical="center"/>
    </xf>
    <xf numFmtId="3" fontId="11" fillId="0" borderId="55" xfId="0" applyNumberFormat="1" applyFont="1" applyBorder="1" applyAlignment="1">
      <alignment vertical="center"/>
    </xf>
    <xf numFmtId="0" fontId="9" fillId="0" borderId="55" xfId="0" applyFont="1" applyBorder="1" applyAlignment="1">
      <alignment horizontal="left" vertical="center" wrapText="1"/>
    </xf>
    <xf numFmtId="3" fontId="1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left"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/>
    </xf>
    <xf numFmtId="3" fontId="11" fillId="0" borderId="55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3" fontId="2" fillId="3" borderId="15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 wrapText="1"/>
    </xf>
    <xf numFmtId="0" fontId="12" fillId="10" borderId="55" xfId="0" applyFont="1" applyFill="1" applyBorder="1" applyAlignment="1">
      <alignment vertical="center"/>
    </xf>
    <xf numFmtId="0" fontId="9" fillId="0" borderId="55" xfId="2" applyFont="1" applyBorder="1" applyAlignment="1">
      <alignment horizontal="center" vertical="center"/>
    </xf>
    <xf numFmtId="0" fontId="11" fillId="0" borderId="55" xfId="2" applyFont="1" applyBorder="1" applyAlignment="1">
      <alignment horizontal="center" vertical="center"/>
    </xf>
    <xf numFmtId="3" fontId="11" fillId="0" borderId="55" xfId="1" applyNumberFormat="1" applyFont="1" applyBorder="1" applyAlignment="1">
      <alignment horizontal="center" vertical="center"/>
    </xf>
    <xf numFmtId="0" fontId="9" fillId="0" borderId="55" xfId="2" applyFont="1" applyBorder="1" applyAlignment="1">
      <alignment vertical="center"/>
    </xf>
    <xf numFmtId="0" fontId="9" fillId="10" borderId="55" xfId="2" applyFont="1" applyFill="1" applyBorder="1" applyAlignment="1">
      <alignment vertical="center"/>
    </xf>
    <xf numFmtId="0" fontId="9" fillId="10" borderId="55" xfId="2" applyFont="1" applyFill="1" applyBorder="1" applyAlignment="1">
      <alignment horizontal="center" vertical="center"/>
    </xf>
    <xf numFmtId="0" fontId="11" fillId="10" borderId="55" xfId="2" applyFont="1" applyFill="1" applyBorder="1" applyAlignment="1">
      <alignment horizontal="center" vertical="center"/>
    </xf>
    <xf numFmtId="3" fontId="11" fillId="10" borderId="55" xfId="1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24" xfId="0" applyFont="1" applyFill="1" applyBorder="1" applyAlignment="1"/>
    <xf numFmtId="3" fontId="1" fillId="2" borderId="24" xfId="0" applyNumberFormat="1" applyFont="1" applyFill="1" applyBorder="1" applyAlignment="1"/>
    <xf numFmtId="49" fontId="8" fillId="5" borderId="25" xfId="0" applyNumberFormat="1" applyFont="1" applyFill="1" applyBorder="1" applyAlignment="1">
      <alignment vertical="center"/>
    </xf>
    <xf numFmtId="0" fontId="8" fillId="5" borderId="26" xfId="0" applyFont="1" applyFill="1" applyBorder="1" applyAlignment="1">
      <alignment vertical="center"/>
    </xf>
    <xf numFmtId="164" fontId="8" fillId="5" borderId="27" xfId="0" applyNumberFormat="1" applyFont="1" applyFill="1" applyBorder="1" applyAlignment="1">
      <alignment vertical="center"/>
    </xf>
    <xf numFmtId="49" fontId="8" fillId="3" borderId="28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9" xfId="0" applyNumberFormat="1" applyFont="1" applyFill="1" applyBorder="1" applyAlignment="1">
      <alignment vertical="center"/>
    </xf>
    <xf numFmtId="49" fontId="8" fillId="5" borderId="28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9" xfId="0" applyNumberFormat="1" applyFont="1" applyFill="1" applyBorder="1" applyAlignment="1">
      <alignment vertical="center"/>
    </xf>
    <xf numFmtId="49" fontId="8" fillId="5" borderId="30" xfId="0" applyNumberFormat="1" applyFont="1" applyFill="1" applyBorder="1" applyAlignment="1">
      <alignment vertical="center"/>
    </xf>
    <xf numFmtId="0" fontId="8" fillId="5" borderId="31" xfId="0" applyFont="1" applyFill="1" applyBorder="1" applyAlignment="1">
      <alignment vertical="center"/>
    </xf>
    <xf numFmtId="164" fontId="8" fillId="6" borderId="32" xfId="0" applyNumberFormat="1" applyFont="1" applyFill="1" applyBorder="1" applyAlignment="1">
      <alignment vertical="center"/>
    </xf>
    <xf numFmtId="49" fontId="1" fillId="2" borderId="21" xfId="0" applyNumberFormat="1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164" fontId="8" fillId="2" borderId="21" xfId="0" applyNumberFormat="1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49" fontId="3" fillId="2" borderId="43" xfId="0" applyNumberFormat="1" applyFont="1" applyFill="1" applyBorder="1" applyAlignment="1">
      <alignment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21" xfId="0" applyFont="1" applyFill="1" applyBorder="1" applyAlignment="1"/>
    <xf numFmtId="0" fontId="1" fillId="2" borderId="47" xfId="0" applyFont="1" applyFill="1" applyBorder="1" applyAlignment="1"/>
    <xf numFmtId="49" fontId="1" fillId="2" borderId="48" xfId="0" applyNumberFormat="1" applyFont="1" applyFill="1" applyBorder="1" applyAlignment="1">
      <alignment vertical="center"/>
    </xf>
    <xf numFmtId="0" fontId="1" fillId="2" borderId="49" xfId="0" applyFont="1" applyFill="1" applyBorder="1" applyAlignment="1"/>
    <xf numFmtId="0" fontId="1" fillId="2" borderId="50" xfId="0" applyFont="1" applyFill="1" applyBorder="1" applyAlignment="1"/>
    <xf numFmtId="0" fontId="1" fillId="9" borderId="42" xfId="0" applyFont="1" applyFill="1" applyBorder="1" applyAlignment="1"/>
    <xf numFmtId="0" fontId="1" fillId="7" borderId="21" xfId="0" applyFont="1" applyFill="1" applyBorder="1" applyAlignment="1"/>
    <xf numFmtId="49" fontId="3" fillId="8" borderId="33" xfId="0" applyNumberFormat="1" applyFont="1" applyFill="1" applyBorder="1" applyAlignment="1">
      <alignment vertical="center"/>
    </xf>
    <xf numFmtId="49" fontId="3" fillId="8" borderId="22" xfId="0" applyNumberFormat="1" applyFont="1" applyFill="1" applyBorder="1" applyAlignment="1">
      <alignment vertical="center"/>
    </xf>
    <xf numFmtId="49" fontId="1" fillId="8" borderId="34" xfId="0" applyNumberFormat="1" applyFont="1" applyFill="1" applyBorder="1" applyAlignment="1"/>
    <xf numFmtId="49" fontId="3" fillId="2" borderId="35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6" xfId="0" applyNumberFormat="1" applyFont="1" applyFill="1" applyBorder="1" applyAlignment="1"/>
    <xf numFmtId="0" fontId="3" fillId="2" borderId="6" xfId="0" applyNumberFormat="1" applyFont="1" applyFill="1" applyBorder="1" applyAlignment="1">
      <alignment vertical="center"/>
    </xf>
    <xf numFmtId="165" fontId="3" fillId="2" borderId="6" xfId="0" applyNumberFormat="1" applyFont="1" applyFill="1" applyBorder="1" applyAlignment="1">
      <alignment vertical="center"/>
    </xf>
    <xf numFmtId="0" fontId="8" fillId="7" borderId="21" xfId="0" applyFont="1" applyFill="1" applyBorder="1" applyAlignment="1">
      <alignment vertical="center"/>
    </xf>
    <xf numFmtId="49" fontId="3" fillId="8" borderId="37" xfId="0" applyNumberFormat="1" applyFont="1" applyFill="1" applyBorder="1" applyAlignment="1">
      <alignment vertical="center"/>
    </xf>
    <xf numFmtId="165" fontId="3" fillId="8" borderId="38" xfId="0" applyNumberFormat="1" applyFont="1" applyFill="1" applyBorder="1" applyAlignment="1">
      <alignment vertical="center"/>
    </xf>
    <xf numFmtId="9" fontId="3" fillId="8" borderId="39" xfId="0" applyNumberFormat="1" applyFont="1" applyFill="1" applyBorder="1" applyAlignment="1">
      <alignment vertical="center"/>
    </xf>
    <xf numFmtId="0" fontId="8" fillId="9" borderId="20" xfId="0" applyFont="1" applyFill="1" applyBorder="1" applyAlignment="1">
      <alignment vertical="center"/>
    </xf>
    <xf numFmtId="49" fontId="14" fillId="9" borderId="21" xfId="0" applyNumberFormat="1" applyFont="1" applyFill="1" applyBorder="1" applyAlignment="1">
      <alignment vertical="center"/>
    </xf>
    <xf numFmtId="0" fontId="8" fillId="9" borderId="21" xfId="0" applyFont="1" applyFill="1" applyBorder="1" applyAlignment="1">
      <alignment vertical="center"/>
    </xf>
    <xf numFmtId="0" fontId="8" fillId="9" borderId="51" xfId="0" applyFont="1" applyFill="1" applyBorder="1" applyAlignment="1">
      <alignment vertical="center"/>
    </xf>
    <xf numFmtId="0" fontId="8" fillId="7" borderId="20" xfId="0" applyFont="1" applyFill="1" applyBorder="1" applyAlignment="1">
      <alignment vertical="center"/>
    </xf>
    <xf numFmtId="49" fontId="3" fillId="8" borderId="52" xfId="0" applyNumberFormat="1" applyFont="1" applyFill="1" applyBorder="1" applyAlignment="1">
      <alignment vertical="center"/>
    </xf>
    <xf numFmtId="0" fontId="3" fillId="8" borderId="53" xfId="0" applyNumberFormat="1" applyFont="1" applyFill="1" applyBorder="1" applyAlignment="1">
      <alignment vertical="center"/>
    </xf>
    <xf numFmtId="0" fontId="3" fillId="8" borderId="54" xfId="0" applyNumberFormat="1" applyFont="1" applyFill="1" applyBorder="1" applyAlignment="1">
      <alignment vertical="center"/>
    </xf>
    <xf numFmtId="0" fontId="3" fillId="7" borderId="21" xfId="0" applyFont="1" applyFill="1" applyBorder="1" applyAlignment="1">
      <alignment vertical="center"/>
    </xf>
    <xf numFmtId="164" fontId="3" fillId="2" borderId="21" xfId="0" applyNumberFormat="1" applyFont="1" applyFill="1" applyBorder="1" applyAlignment="1">
      <alignment vertical="center"/>
    </xf>
    <xf numFmtId="165" fontId="3" fillId="8" borderId="39" xfId="0" applyNumberFormat="1" applyFont="1" applyFill="1" applyBorder="1" applyAlignment="1">
      <alignment vertical="center"/>
    </xf>
    <xf numFmtId="49" fontId="14" fillId="9" borderId="40" xfId="0" applyNumberFormat="1" applyFont="1" applyFill="1" applyBorder="1" applyAlignment="1">
      <alignment vertical="center"/>
    </xf>
    <xf numFmtId="0" fontId="3" fillId="9" borderId="41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0" fillId="3" borderId="6" xfId="0" applyNumberFormat="1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68"/>
  <sheetViews>
    <sheetView showGridLines="0" tabSelected="1" workbookViewId="0">
      <selection activeCell="D11" sqref="D11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5.285156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22" t="s">
        <v>0</v>
      </c>
      <c r="C9" s="23" t="s">
        <v>54</v>
      </c>
      <c r="D9" s="24"/>
      <c r="E9" s="135" t="s">
        <v>75</v>
      </c>
      <c r="F9" s="136"/>
      <c r="G9" s="25">
        <v>16</v>
      </c>
    </row>
    <row r="10" spans="1:7" ht="38.25" customHeight="1" x14ac:dyDescent="0.25">
      <c r="A10" s="5"/>
      <c r="B10" s="6" t="s">
        <v>1</v>
      </c>
      <c r="C10" s="23" t="s">
        <v>55</v>
      </c>
      <c r="D10" s="24"/>
      <c r="E10" s="133" t="s">
        <v>2</v>
      </c>
      <c r="F10" s="134"/>
      <c r="G10" s="26" t="s">
        <v>72</v>
      </c>
    </row>
    <row r="11" spans="1:7" ht="18" customHeight="1" x14ac:dyDescent="0.25">
      <c r="A11" s="5"/>
      <c r="B11" s="6" t="s">
        <v>3</v>
      </c>
      <c r="C11" s="23" t="s">
        <v>56</v>
      </c>
      <c r="D11" s="24"/>
      <c r="E11" s="133" t="s">
        <v>76</v>
      </c>
      <c r="F11" s="134"/>
      <c r="G11" s="25">
        <v>45000</v>
      </c>
    </row>
    <row r="12" spans="1:7" ht="11.25" customHeight="1" x14ac:dyDescent="0.25">
      <c r="A12" s="5"/>
      <c r="B12" s="6" t="s">
        <v>4</v>
      </c>
      <c r="C12" s="23" t="s">
        <v>57</v>
      </c>
      <c r="D12" s="24"/>
      <c r="E12" s="19" t="s">
        <v>5</v>
      </c>
      <c r="F12" s="20"/>
      <c r="G12" s="25">
        <f>G9*G11*1.19</f>
        <v>856800</v>
      </c>
    </row>
    <row r="13" spans="1:7" ht="11.25" customHeight="1" x14ac:dyDescent="0.25">
      <c r="A13" s="5"/>
      <c r="B13" s="6" t="s">
        <v>6</v>
      </c>
      <c r="C13" s="23" t="s">
        <v>58</v>
      </c>
      <c r="D13" s="24"/>
      <c r="E13" s="133" t="s">
        <v>7</v>
      </c>
      <c r="F13" s="134"/>
      <c r="G13" s="23" t="s">
        <v>60</v>
      </c>
    </row>
    <row r="14" spans="1:7" ht="13.5" customHeight="1" x14ac:dyDescent="0.25">
      <c r="A14" s="5"/>
      <c r="B14" s="6" t="s">
        <v>8</v>
      </c>
      <c r="C14" s="27" t="s">
        <v>59</v>
      </c>
      <c r="D14" s="24"/>
      <c r="E14" s="133" t="s">
        <v>9</v>
      </c>
      <c r="F14" s="134"/>
      <c r="G14" s="28" t="s">
        <v>61</v>
      </c>
    </row>
    <row r="15" spans="1:7" ht="25.5" customHeight="1" x14ac:dyDescent="0.25">
      <c r="A15" s="5"/>
      <c r="B15" s="6" t="s">
        <v>10</v>
      </c>
      <c r="C15" s="29">
        <v>44983</v>
      </c>
      <c r="D15" s="24"/>
      <c r="E15" s="137" t="s">
        <v>11</v>
      </c>
      <c r="F15" s="138"/>
      <c r="G15" s="30" t="s">
        <v>62</v>
      </c>
    </row>
    <row r="16" spans="1:7" ht="12" customHeight="1" x14ac:dyDescent="0.25">
      <c r="A16" s="2"/>
      <c r="B16" s="31"/>
      <c r="C16" s="32"/>
      <c r="D16" s="33"/>
      <c r="E16" s="34"/>
      <c r="F16" s="34"/>
      <c r="G16" s="35"/>
    </row>
    <row r="17" spans="1:11" ht="12" customHeight="1" x14ac:dyDescent="0.25">
      <c r="A17" s="7"/>
      <c r="B17" s="139" t="s">
        <v>12</v>
      </c>
      <c r="C17" s="140"/>
      <c r="D17" s="140"/>
      <c r="E17" s="140"/>
      <c r="F17" s="140"/>
      <c r="G17" s="140"/>
    </row>
    <row r="18" spans="1:11" ht="12" customHeight="1" x14ac:dyDescent="0.25">
      <c r="A18" s="2"/>
      <c r="B18" s="36"/>
      <c r="C18" s="37"/>
      <c r="D18" s="37"/>
      <c r="E18" s="37"/>
      <c r="F18" s="38"/>
      <c r="G18" s="38"/>
    </row>
    <row r="19" spans="1:11" ht="12" customHeight="1" x14ac:dyDescent="0.25">
      <c r="A19" s="5"/>
      <c r="B19" s="39" t="s">
        <v>13</v>
      </c>
      <c r="C19" s="40"/>
      <c r="D19" s="41"/>
      <c r="E19" s="41"/>
      <c r="F19" s="41"/>
      <c r="G19" s="41"/>
    </row>
    <row r="20" spans="1:11" ht="24" customHeight="1" x14ac:dyDescent="0.25">
      <c r="A20" s="7"/>
      <c r="B20" s="42" t="s">
        <v>14</v>
      </c>
      <c r="C20" s="42" t="s">
        <v>15</v>
      </c>
      <c r="D20" s="42" t="s">
        <v>16</v>
      </c>
      <c r="E20" s="42" t="s">
        <v>17</v>
      </c>
      <c r="F20" s="42" t="s">
        <v>18</v>
      </c>
      <c r="G20" s="42" t="s">
        <v>19</v>
      </c>
    </row>
    <row r="21" spans="1:11" ht="12.75" customHeight="1" x14ac:dyDescent="0.25">
      <c r="A21" s="7"/>
      <c r="B21" s="43" t="s">
        <v>63</v>
      </c>
      <c r="C21" s="44" t="s">
        <v>20</v>
      </c>
      <c r="D21" s="44">
        <v>2</v>
      </c>
      <c r="E21" s="45" t="s">
        <v>64</v>
      </c>
      <c r="F21" s="46">
        <v>45000</v>
      </c>
      <c r="G21" s="47">
        <f>F21*D21</f>
        <v>90000</v>
      </c>
    </row>
    <row r="22" spans="1:11" ht="25.5" customHeight="1" x14ac:dyDescent="0.25">
      <c r="A22" s="7"/>
      <c r="B22" s="48" t="s">
        <v>65</v>
      </c>
      <c r="C22" s="44" t="s">
        <v>20</v>
      </c>
      <c r="D22" s="44">
        <v>2</v>
      </c>
      <c r="E22" s="45" t="s">
        <v>64</v>
      </c>
      <c r="F22" s="46">
        <v>30000</v>
      </c>
      <c r="G22" s="47">
        <f>F22*D22</f>
        <v>60000</v>
      </c>
    </row>
    <row r="23" spans="1:11" ht="12.75" customHeight="1" x14ac:dyDescent="0.25">
      <c r="A23" s="7"/>
      <c r="B23" s="8" t="s">
        <v>21</v>
      </c>
      <c r="C23" s="9"/>
      <c r="D23" s="9"/>
      <c r="E23" s="9"/>
      <c r="F23" s="10"/>
      <c r="G23" s="11">
        <f>SUM(G21:G22)</f>
        <v>150000</v>
      </c>
    </row>
    <row r="24" spans="1:11" ht="12" customHeight="1" x14ac:dyDescent="0.25">
      <c r="A24" s="2"/>
      <c r="B24" s="36"/>
      <c r="C24" s="38"/>
      <c r="D24" s="38"/>
      <c r="E24" s="38"/>
      <c r="F24" s="49"/>
      <c r="G24" s="49"/>
    </row>
    <row r="25" spans="1:11" ht="12" customHeight="1" x14ac:dyDescent="0.25">
      <c r="A25" s="5"/>
      <c r="B25" s="50" t="s">
        <v>22</v>
      </c>
      <c r="C25" s="51"/>
      <c r="D25" s="52"/>
      <c r="E25" s="52"/>
      <c r="F25" s="53"/>
      <c r="G25" s="53"/>
    </row>
    <row r="26" spans="1:11" ht="24" customHeight="1" x14ac:dyDescent="0.25">
      <c r="A26" s="5"/>
      <c r="B26" s="54" t="s">
        <v>14</v>
      </c>
      <c r="C26" s="55" t="s">
        <v>15</v>
      </c>
      <c r="D26" s="55" t="s">
        <v>16</v>
      </c>
      <c r="E26" s="54" t="s">
        <v>17</v>
      </c>
      <c r="F26" s="55" t="s">
        <v>18</v>
      </c>
      <c r="G26" s="54" t="s">
        <v>19</v>
      </c>
    </row>
    <row r="27" spans="1:11" ht="12" customHeight="1" x14ac:dyDescent="0.25">
      <c r="A27" s="5"/>
      <c r="B27" s="56" t="s">
        <v>66</v>
      </c>
      <c r="C27" s="57" t="s">
        <v>53</v>
      </c>
      <c r="D27" s="57">
        <v>2</v>
      </c>
      <c r="E27" s="58" t="s">
        <v>67</v>
      </c>
      <c r="F27" s="59">
        <v>30000</v>
      </c>
      <c r="G27" s="60">
        <f>F27*D27</f>
        <v>60000</v>
      </c>
    </row>
    <row r="28" spans="1:11" ht="12" customHeight="1" x14ac:dyDescent="0.25">
      <c r="A28" s="5"/>
      <c r="B28" s="61" t="s">
        <v>23</v>
      </c>
      <c r="C28" s="62"/>
      <c r="D28" s="62"/>
      <c r="E28" s="62"/>
      <c r="F28" s="63"/>
      <c r="G28" s="64">
        <f>SUM(G27)</f>
        <v>60000</v>
      </c>
    </row>
    <row r="29" spans="1:11" ht="12" customHeight="1" x14ac:dyDescent="0.25">
      <c r="A29" s="2"/>
      <c r="B29" s="65"/>
      <c r="C29" s="66"/>
      <c r="D29" s="66"/>
      <c r="E29" s="66"/>
      <c r="F29" s="67"/>
      <c r="G29" s="67"/>
    </row>
    <row r="30" spans="1:11" ht="12" customHeight="1" x14ac:dyDescent="0.25">
      <c r="A30" s="2"/>
      <c r="B30" s="65"/>
      <c r="C30" s="66"/>
      <c r="D30" s="66"/>
      <c r="E30" s="66"/>
      <c r="F30" s="67"/>
      <c r="G30" s="67"/>
    </row>
    <row r="31" spans="1:11" ht="12" customHeight="1" x14ac:dyDescent="0.25">
      <c r="A31" s="5"/>
      <c r="B31" s="50" t="s">
        <v>24</v>
      </c>
      <c r="C31" s="51"/>
      <c r="D31" s="52"/>
      <c r="E31" s="52"/>
      <c r="F31" s="53"/>
      <c r="G31" s="53"/>
    </row>
    <row r="32" spans="1:11" ht="24" customHeight="1" x14ac:dyDescent="0.25">
      <c r="A32" s="5"/>
      <c r="B32" s="68" t="s">
        <v>25</v>
      </c>
      <c r="C32" s="68" t="s">
        <v>26</v>
      </c>
      <c r="D32" s="68" t="s">
        <v>27</v>
      </c>
      <c r="E32" s="68" t="s">
        <v>17</v>
      </c>
      <c r="F32" s="68" t="s">
        <v>18</v>
      </c>
      <c r="G32" s="68" t="s">
        <v>19</v>
      </c>
      <c r="K32" s="18"/>
    </row>
    <row r="33" spans="1:11" ht="12.75" customHeight="1" x14ac:dyDescent="0.25">
      <c r="A33" s="7"/>
      <c r="B33" s="69" t="s">
        <v>68</v>
      </c>
      <c r="C33" s="70"/>
      <c r="D33" s="71"/>
      <c r="E33" s="70"/>
      <c r="F33" s="72"/>
      <c r="G33" s="12"/>
      <c r="K33" s="18"/>
    </row>
    <row r="34" spans="1:11" ht="12.75" customHeight="1" x14ac:dyDescent="0.25">
      <c r="A34" s="7"/>
      <c r="B34" s="73" t="s">
        <v>69</v>
      </c>
      <c r="C34" s="70" t="s">
        <v>28</v>
      </c>
      <c r="D34" s="71">
        <v>730</v>
      </c>
      <c r="E34" s="70" t="s">
        <v>70</v>
      </c>
      <c r="F34" s="72">
        <v>700</v>
      </c>
      <c r="G34" s="13">
        <f>(D34*F34)*1.19</f>
        <v>608090</v>
      </c>
    </row>
    <row r="35" spans="1:11" ht="12.75" customHeight="1" x14ac:dyDescent="0.25">
      <c r="A35" s="7"/>
      <c r="B35" s="74" t="s">
        <v>71</v>
      </c>
      <c r="C35" s="75" t="s">
        <v>28</v>
      </c>
      <c r="D35" s="76">
        <v>300</v>
      </c>
      <c r="E35" s="75" t="s">
        <v>70</v>
      </c>
      <c r="F35" s="77">
        <v>700</v>
      </c>
      <c r="G35" s="13">
        <f>(D35*F35)*1.19</f>
        <v>249900</v>
      </c>
    </row>
    <row r="36" spans="1:11" ht="13.5" customHeight="1" x14ac:dyDescent="0.25">
      <c r="A36" s="5"/>
      <c r="B36" s="61" t="s">
        <v>29</v>
      </c>
      <c r="C36" s="62"/>
      <c r="D36" s="62"/>
      <c r="E36" s="62"/>
      <c r="F36" s="63"/>
      <c r="G36" s="64">
        <f>SUM(G33:G35)</f>
        <v>857990</v>
      </c>
    </row>
    <row r="37" spans="1:11" ht="12" customHeight="1" x14ac:dyDescent="0.25">
      <c r="A37" s="2"/>
      <c r="B37" s="65"/>
      <c r="C37" s="66"/>
      <c r="D37" s="66"/>
      <c r="E37" s="78"/>
      <c r="F37" s="67"/>
      <c r="G37" s="67"/>
    </row>
    <row r="38" spans="1:11" ht="12" customHeight="1" x14ac:dyDescent="0.25">
      <c r="A38" s="2"/>
      <c r="B38" s="79"/>
      <c r="C38" s="79"/>
      <c r="D38" s="79"/>
      <c r="E38" s="79"/>
      <c r="F38" s="80"/>
      <c r="G38" s="80"/>
    </row>
    <row r="39" spans="1:11" ht="12" customHeight="1" x14ac:dyDescent="0.25">
      <c r="A39" s="16"/>
      <c r="B39" s="81" t="s">
        <v>31</v>
      </c>
      <c r="C39" s="82"/>
      <c r="D39" s="82"/>
      <c r="E39" s="82"/>
      <c r="F39" s="82"/>
      <c r="G39" s="83">
        <f>G23+G28+G36</f>
        <v>1067990</v>
      </c>
    </row>
    <row r="40" spans="1:11" ht="12" customHeight="1" x14ac:dyDescent="0.25">
      <c r="A40" s="16"/>
      <c r="B40" s="84" t="s">
        <v>32</v>
      </c>
      <c r="C40" s="85"/>
      <c r="D40" s="85"/>
      <c r="E40" s="85"/>
      <c r="F40" s="85"/>
      <c r="G40" s="86">
        <f>G39*0.05</f>
        <v>53399.5</v>
      </c>
    </row>
    <row r="41" spans="1:11" ht="12" customHeight="1" x14ac:dyDescent="0.25">
      <c r="A41" s="16"/>
      <c r="B41" s="87" t="s">
        <v>33</v>
      </c>
      <c r="C41" s="88"/>
      <c r="D41" s="88"/>
      <c r="E41" s="88"/>
      <c r="F41" s="88"/>
      <c r="G41" s="89">
        <f>G40+G39</f>
        <v>1121389.5</v>
      </c>
    </row>
    <row r="42" spans="1:11" ht="12" customHeight="1" x14ac:dyDescent="0.25">
      <c r="A42" s="16"/>
      <c r="B42" s="84" t="s">
        <v>34</v>
      </c>
      <c r="C42" s="85"/>
      <c r="D42" s="85"/>
      <c r="E42" s="85"/>
      <c r="F42" s="85"/>
      <c r="G42" s="86">
        <f>G12</f>
        <v>856800</v>
      </c>
    </row>
    <row r="43" spans="1:11" ht="12" customHeight="1" x14ac:dyDescent="0.25">
      <c r="A43" s="16"/>
      <c r="B43" s="90" t="s">
        <v>35</v>
      </c>
      <c r="C43" s="91"/>
      <c r="D43" s="91"/>
      <c r="E43" s="91"/>
      <c r="F43" s="91"/>
      <c r="G43" s="92">
        <f>G42-G41</f>
        <v>-264589.5</v>
      </c>
    </row>
    <row r="44" spans="1:11" ht="12" customHeight="1" x14ac:dyDescent="0.25">
      <c r="A44" s="16"/>
      <c r="B44" s="93" t="s">
        <v>77</v>
      </c>
      <c r="C44" s="94"/>
      <c r="D44" s="94"/>
      <c r="E44" s="94"/>
      <c r="F44" s="94"/>
      <c r="G44" s="95"/>
    </row>
    <row r="45" spans="1:11" ht="12.75" customHeight="1" thickBot="1" x14ac:dyDescent="0.3">
      <c r="A45" s="16"/>
      <c r="B45" s="96"/>
      <c r="C45" s="94"/>
      <c r="D45" s="94"/>
      <c r="E45" s="94"/>
      <c r="F45" s="94"/>
      <c r="G45" s="95"/>
    </row>
    <row r="46" spans="1:11" ht="12" customHeight="1" x14ac:dyDescent="0.25">
      <c r="A46" s="16"/>
      <c r="B46" s="97" t="s">
        <v>78</v>
      </c>
      <c r="C46" s="98"/>
      <c r="D46" s="98"/>
      <c r="E46" s="98"/>
      <c r="F46" s="99"/>
      <c r="G46" s="95"/>
    </row>
    <row r="47" spans="1:11" ht="12" customHeight="1" x14ac:dyDescent="0.25">
      <c r="A47" s="16"/>
      <c r="B47" s="100" t="s">
        <v>36</v>
      </c>
      <c r="C47" s="101"/>
      <c r="D47" s="101"/>
      <c r="E47" s="101"/>
      <c r="F47" s="102"/>
      <c r="G47" s="95"/>
    </row>
    <row r="48" spans="1:11" ht="12" customHeight="1" x14ac:dyDescent="0.25">
      <c r="A48" s="16"/>
      <c r="B48" s="100" t="s">
        <v>37</v>
      </c>
      <c r="C48" s="101"/>
      <c r="D48" s="101"/>
      <c r="E48" s="101"/>
      <c r="F48" s="102"/>
      <c r="G48" s="95"/>
    </row>
    <row r="49" spans="1:7" ht="12" customHeight="1" x14ac:dyDescent="0.25">
      <c r="A49" s="16"/>
      <c r="B49" s="100" t="s">
        <v>38</v>
      </c>
      <c r="C49" s="101"/>
      <c r="D49" s="101"/>
      <c r="E49" s="101"/>
      <c r="F49" s="102"/>
      <c r="G49" s="95"/>
    </row>
    <row r="50" spans="1:7" ht="12" customHeight="1" x14ac:dyDescent="0.25">
      <c r="A50" s="16"/>
      <c r="B50" s="100" t="s">
        <v>39</v>
      </c>
      <c r="C50" s="101"/>
      <c r="D50" s="101"/>
      <c r="E50" s="101"/>
      <c r="F50" s="102"/>
      <c r="G50" s="95"/>
    </row>
    <row r="51" spans="1:7" ht="12" customHeight="1" x14ac:dyDescent="0.25">
      <c r="A51" s="16"/>
      <c r="B51" s="100" t="s">
        <v>40</v>
      </c>
      <c r="C51" s="101"/>
      <c r="D51" s="101"/>
      <c r="E51" s="101"/>
      <c r="F51" s="102"/>
      <c r="G51" s="95"/>
    </row>
    <row r="52" spans="1:7" ht="12.75" customHeight="1" thickBot="1" x14ac:dyDescent="0.3">
      <c r="A52" s="16"/>
      <c r="B52" s="103" t="s">
        <v>41</v>
      </c>
      <c r="C52" s="104"/>
      <c r="D52" s="104"/>
      <c r="E52" s="104"/>
      <c r="F52" s="105"/>
      <c r="G52" s="95"/>
    </row>
    <row r="53" spans="1:7" ht="12.75" customHeight="1" x14ac:dyDescent="0.25">
      <c r="A53" s="16"/>
      <c r="B53" s="96"/>
      <c r="C53" s="101"/>
      <c r="D53" s="101"/>
      <c r="E53" s="101"/>
      <c r="F53" s="101"/>
      <c r="G53" s="95"/>
    </row>
    <row r="54" spans="1:7" ht="15" customHeight="1" thickBot="1" x14ac:dyDescent="0.3">
      <c r="A54" s="16"/>
      <c r="B54" s="131" t="s">
        <v>42</v>
      </c>
      <c r="C54" s="132"/>
      <c r="D54" s="106"/>
      <c r="E54" s="107"/>
      <c r="F54" s="107"/>
      <c r="G54" s="95"/>
    </row>
    <row r="55" spans="1:7" ht="12" customHeight="1" x14ac:dyDescent="0.25">
      <c r="A55" s="16"/>
      <c r="B55" s="108" t="s">
        <v>30</v>
      </c>
      <c r="C55" s="109" t="s">
        <v>43</v>
      </c>
      <c r="D55" s="110" t="s">
        <v>44</v>
      </c>
      <c r="E55" s="107"/>
      <c r="F55" s="107"/>
      <c r="G55" s="95"/>
    </row>
    <row r="56" spans="1:7" ht="12" customHeight="1" x14ac:dyDescent="0.25">
      <c r="A56" s="16"/>
      <c r="B56" s="111" t="s">
        <v>45</v>
      </c>
      <c r="C56" s="112">
        <v>150000</v>
      </c>
      <c r="D56" s="113">
        <f>(C56/C62)</f>
        <v>0.11418766514391071</v>
      </c>
      <c r="E56" s="107"/>
      <c r="F56" s="107"/>
      <c r="G56" s="95"/>
    </row>
    <row r="57" spans="1:7" ht="12" customHeight="1" x14ac:dyDescent="0.25">
      <c r="A57" s="16"/>
      <c r="B57" s="111" t="s">
        <v>46</v>
      </c>
      <c r="C57" s="114">
        <v>0</v>
      </c>
      <c r="D57" s="113">
        <v>0</v>
      </c>
      <c r="E57" s="107"/>
      <c r="F57" s="107"/>
      <c r="G57" s="95"/>
    </row>
    <row r="58" spans="1:7" ht="12" customHeight="1" x14ac:dyDescent="0.25">
      <c r="A58" s="16"/>
      <c r="B58" s="111" t="s">
        <v>47</v>
      </c>
      <c r="C58" s="112">
        <v>356100</v>
      </c>
      <c r="D58" s="113">
        <f>(C58/C62)</f>
        <v>0.27108151705164402</v>
      </c>
      <c r="E58" s="107"/>
      <c r="F58" s="107"/>
      <c r="G58" s="95"/>
    </row>
    <row r="59" spans="1:7" ht="12" customHeight="1" x14ac:dyDescent="0.25">
      <c r="A59" s="16"/>
      <c r="B59" s="111" t="s">
        <v>25</v>
      </c>
      <c r="C59" s="112">
        <v>632473</v>
      </c>
      <c r="D59" s="113">
        <f>(C59/C62)</f>
        <v>0.48147076757709761</v>
      </c>
      <c r="E59" s="107"/>
      <c r="F59" s="107"/>
      <c r="G59" s="95"/>
    </row>
    <row r="60" spans="1:7" ht="12" customHeight="1" x14ac:dyDescent="0.25">
      <c r="A60" s="16"/>
      <c r="B60" s="111" t="s">
        <v>48</v>
      </c>
      <c r="C60" s="115">
        <v>112500</v>
      </c>
      <c r="D60" s="113">
        <f>(C60/C62)</f>
        <v>8.5640748857933033E-2</v>
      </c>
      <c r="E60" s="116"/>
      <c r="F60" s="116"/>
      <c r="G60" s="95"/>
    </row>
    <row r="61" spans="1:7" ht="12" customHeight="1" x14ac:dyDescent="0.25">
      <c r="A61" s="16"/>
      <c r="B61" s="111" t="s">
        <v>49</v>
      </c>
      <c r="C61" s="115">
        <v>62554</v>
      </c>
      <c r="D61" s="113">
        <f>(C61/C62)</f>
        <v>4.7619301369414606E-2</v>
      </c>
      <c r="E61" s="116"/>
      <c r="F61" s="116"/>
      <c r="G61" s="95"/>
    </row>
    <row r="62" spans="1:7" ht="12.75" customHeight="1" thickBot="1" x14ac:dyDescent="0.3">
      <c r="A62" s="16"/>
      <c r="B62" s="117" t="s">
        <v>50</v>
      </c>
      <c r="C62" s="118">
        <f>SUM(C56:C61)</f>
        <v>1313627</v>
      </c>
      <c r="D62" s="119">
        <f>SUM(D56:D61)</f>
        <v>1</v>
      </c>
      <c r="E62" s="116"/>
      <c r="F62" s="116"/>
      <c r="G62" s="95"/>
    </row>
    <row r="63" spans="1:7" ht="12" customHeight="1" x14ac:dyDescent="0.25">
      <c r="A63" s="16"/>
      <c r="B63" s="96"/>
      <c r="C63" s="94"/>
      <c r="D63" s="94"/>
      <c r="E63" s="94"/>
      <c r="F63" s="94"/>
      <c r="G63" s="95"/>
    </row>
    <row r="64" spans="1:7" ht="12.75" customHeight="1" x14ac:dyDescent="0.25">
      <c r="A64" s="16"/>
      <c r="B64" s="21"/>
      <c r="C64" s="94"/>
      <c r="D64" s="94"/>
      <c r="E64" s="94"/>
      <c r="F64" s="94"/>
      <c r="G64" s="95"/>
    </row>
    <row r="65" spans="1:7" ht="12" customHeight="1" thickBot="1" x14ac:dyDescent="0.3">
      <c r="A65" s="14"/>
      <c r="B65" s="120"/>
      <c r="C65" s="121" t="s">
        <v>51</v>
      </c>
      <c r="D65" s="122"/>
      <c r="E65" s="123"/>
      <c r="F65" s="124"/>
      <c r="G65" s="95"/>
    </row>
    <row r="66" spans="1:7" ht="12" customHeight="1" x14ac:dyDescent="0.25">
      <c r="A66" s="16"/>
      <c r="B66" s="125" t="s">
        <v>73</v>
      </c>
      <c r="C66" s="126">
        <v>16</v>
      </c>
      <c r="D66" s="126">
        <v>17</v>
      </c>
      <c r="E66" s="127">
        <v>18</v>
      </c>
      <c r="F66" s="128"/>
      <c r="G66" s="129"/>
    </row>
    <row r="67" spans="1:7" ht="12.75" customHeight="1" thickBot="1" x14ac:dyDescent="0.3">
      <c r="A67" s="16"/>
      <c r="B67" s="117" t="s">
        <v>74</v>
      </c>
      <c r="C67" s="118">
        <f>(G41/C66)</f>
        <v>70086.84375</v>
      </c>
      <c r="D67" s="118">
        <f>(G41/D66)</f>
        <v>65964.088235294112</v>
      </c>
      <c r="E67" s="130">
        <f>(G41/E66)</f>
        <v>62299.416666666664</v>
      </c>
      <c r="F67" s="128"/>
      <c r="G67" s="129"/>
    </row>
    <row r="68" spans="1:7" ht="15.6" customHeight="1" x14ac:dyDescent="0.25">
      <c r="A68" s="16"/>
      <c r="B68" s="17" t="s">
        <v>52</v>
      </c>
      <c r="C68" s="15"/>
      <c r="D68" s="15"/>
      <c r="E68" s="15"/>
      <c r="F68" s="15"/>
      <c r="G68" s="15"/>
    </row>
  </sheetData>
  <mergeCells count="8">
    <mergeCell ref="B54:C54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Veliz Alarcon Pablo Andres</cp:lastModifiedBy>
  <dcterms:created xsi:type="dcterms:W3CDTF">2020-11-27T12:49:26Z</dcterms:created>
  <dcterms:modified xsi:type="dcterms:W3CDTF">2023-03-14T19:20:56Z</dcterms:modified>
</cp:coreProperties>
</file>