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LO 2023\"/>
    </mc:Choice>
  </mc:AlternateContent>
  <bookViews>
    <workbookView xWindow="-105" yWindow="-105" windowWidth="19425" windowHeight="10305"/>
  </bookViews>
  <sheets>
    <sheet name="PALT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1" l="1"/>
  <c r="G60" i="1" l="1"/>
  <c r="G62" i="1"/>
  <c r="G77" i="1"/>
  <c r="G78" i="1" s="1"/>
  <c r="G70" i="1"/>
  <c r="G67" i="1"/>
  <c r="G50" i="1"/>
  <c r="G51" i="1"/>
  <c r="G52" i="1"/>
  <c r="G54" i="1"/>
  <c r="G56" i="1"/>
  <c r="G57" i="1"/>
  <c r="G59" i="1"/>
  <c r="F72" i="1"/>
  <c r="G12" i="1"/>
  <c r="D107" i="1" l="1"/>
  <c r="G41" i="1"/>
  <c r="G42" i="1"/>
  <c r="G43" i="1"/>
  <c r="G44" i="1"/>
  <c r="G40" i="1"/>
  <c r="G64" i="1"/>
  <c r="G65" i="1"/>
  <c r="G66" i="1"/>
  <c r="G69" i="1"/>
  <c r="G71" i="1"/>
  <c r="G72" i="1"/>
  <c r="G22" i="1"/>
  <c r="G23" i="1"/>
  <c r="G24" i="1"/>
  <c r="G25" i="1"/>
  <c r="G26" i="1"/>
  <c r="G27" i="1"/>
  <c r="G28" i="1"/>
  <c r="G29" i="1"/>
  <c r="G30" i="1"/>
  <c r="G21" i="1"/>
  <c r="G45" i="1" l="1"/>
  <c r="C99" i="1" s="1"/>
  <c r="G31" i="1"/>
  <c r="C97" i="1" s="1"/>
  <c r="C101" i="1"/>
  <c r="C98" i="1" l="1"/>
  <c r="G83" i="1"/>
  <c r="G53" i="1" l="1"/>
  <c r="G73" i="1" s="1"/>
  <c r="C100" i="1" l="1"/>
  <c r="G80" i="1"/>
  <c r="G81" i="1" s="1"/>
  <c r="C102" i="1" l="1"/>
  <c r="C103" i="1" s="1"/>
  <c r="D100" i="1" s="1"/>
  <c r="G82" i="1"/>
  <c r="D97" i="1" l="1"/>
  <c r="D101" i="1"/>
  <c r="D99" i="1"/>
  <c r="D108" i="1"/>
  <c r="C108" i="1"/>
  <c r="E108" i="1"/>
  <c r="G84" i="1"/>
  <c r="D102" i="1"/>
  <c r="D103" i="1" l="1"/>
</calcChain>
</file>

<file path=xl/sharedStrings.xml><?xml version="1.0" encoding="utf-8"?>
<sst xmlns="http://schemas.openxmlformats.org/spreadsheetml/2006/main" count="205" uniqueCount="139">
  <si>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</si>
  <si>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</si>
  <si>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</si>
  <si>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</si>
  <si>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</si>
  <si>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</si>
  <si>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</si>
  <si>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</si>
  <si>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</si>
  <si>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</si>
  <si>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</si>
  <si>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</si>
  <si>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</si>
  <si>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</si>
  <si>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</si>
  <si>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</si>
  <si>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</si>
  <si>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</si>
  <si>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</si>
  <si>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</si>
  <si>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</si>
  <si>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</si>
  <si>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</si>
  <si>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</si>
  <si>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</si>
  <si>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</si>
  <si>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</si>
  <si>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</si>
  <si>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</si>
  <si>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</si>
  <si>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</si>
  <si>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</si>
  <si>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</si>
  <si>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</si>
  <si>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</si>
  <si>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</si>
  <si>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</si>
  <si>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</si>
  <si>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</si>
  <si>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</si>
  <si>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</si>
  <si>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</si>
  <si>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</si>
  <si>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</si>
  <si>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</si>
  <si>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</si>
  <si>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</si>
  <si>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</si>
  <si>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</si>
  <si>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</si>
  <si>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</si>
  <si>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</si>
  <si>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</si>
  <si>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</si>
  <si>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</si>
  <si>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</si>
  <si>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</si>
  <si>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</si>
  <si>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 </t>
  </si>
  <si>
    <t>Urea</t>
  </si>
  <si>
    <t>kg</t>
  </si>
  <si>
    <t>Nitrato de potasio</t>
  </si>
  <si>
    <t>Karate Zeon</t>
  </si>
  <si>
    <t>Actara 25 WG</t>
  </si>
  <si>
    <t>PALTO</t>
  </si>
  <si>
    <t>Hass</t>
  </si>
  <si>
    <t>Alto</t>
  </si>
  <si>
    <t>Lib. B. O´Higgins</t>
  </si>
  <si>
    <t>Peumo</t>
  </si>
  <si>
    <t>Mayo/Octubre</t>
  </si>
  <si>
    <t>Mercado interno</t>
  </si>
  <si>
    <t>Septiembre-Mayo</t>
  </si>
  <si>
    <t>SEQUIA / Heladas</t>
  </si>
  <si>
    <t>Poda</t>
  </si>
  <si>
    <t>Sep-Dic</t>
  </si>
  <si>
    <t>Pintar cortes de poda</t>
  </si>
  <si>
    <t>Revisión de líneas</t>
  </si>
  <si>
    <t>Agosto</t>
  </si>
  <si>
    <t>Muestreo análisis de suelo</t>
  </si>
  <si>
    <t>Gl</t>
  </si>
  <si>
    <t>Riego y mantencion</t>
  </si>
  <si>
    <t>Ago-May</t>
  </si>
  <si>
    <t>Fertirrigación</t>
  </si>
  <si>
    <t>Colocación de puntales</t>
  </si>
  <si>
    <t>Oct-Mar</t>
  </si>
  <si>
    <t>Aplicación de herbicida</t>
  </si>
  <si>
    <t>Sep-Nov</t>
  </si>
  <si>
    <t>Muestreo análisis foliar</t>
  </si>
  <si>
    <t>Mar-Abr</t>
  </si>
  <si>
    <t>Cosecha y selección</t>
  </si>
  <si>
    <t>Feb-Abr</t>
  </si>
  <si>
    <t>Aplicación de agroquímicos</t>
  </si>
  <si>
    <t>Nov-Dic</t>
  </si>
  <si>
    <t>Ene-Feb</t>
  </si>
  <si>
    <t>Picado de Poda</t>
  </si>
  <si>
    <t>Jun</t>
  </si>
  <si>
    <t>Acarreo</t>
  </si>
  <si>
    <t>FERTILIZANTES</t>
  </si>
  <si>
    <t>Sep-Abr</t>
  </si>
  <si>
    <t>Acido fosfórico</t>
  </si>
  <si>
    <t>Sulfato de zinc</t>
  </si>
  <si>
    <t>Oct-Abr</t>
  </si>
  <si>
    <t>Acido bórico</t>
  </si>
  <si>
    <t>FOLIARES</t>
  </si>
  <si>
    <t>Fosfimax</t>
  </si>
  <si>
    <t>lt</t>
  </si>
  <si>
    <t>Abril</t>
  </si>
  <si>
    <t>Análisis foliar</t>
  </si>
  <si>
    <t>c/u</t>
  </si>
  <si>
    <t>HERBICIDAS</t>
  </si>
  <si>
    <t>Rango 480</t>
  </si>
  <si>
    <t>Ago-Nov</t>
  </si>
  <si>
    <t>INSECTICIDAS</t>
  </si>
  <si>
    <t>kg.</t>
  </si>
  <si>
    <t>Citroliv</t>
  </si>
  <si>
    <t>Lorsban 4E</t>
  </si>
  <si>
    <t>Break</t>
  </si>
  <si>
    <t>Lt.</t>
  </si>
  <si>
    <t>Ago-Dic -Abr</t>
  </si>
  <si>
    <t>Li-700</t>
  </si>
  <si>
    <t>Latex</t>
  </si>
  <si>
    <t>Galón</t>
  </si>
  <si>
    <t>Jun-Jul</t>
  </si>
  <si>
    <t>Colmenas</t>
  </si>
  <si>
    <t>Oct-Nov</t>
  </si>
  <si>
    <t>Electricidad</t>
  </si>
  <si>
    <t>kw/hr</t>
  </si>
  <si>
    <t>Anual</t>
  </si>
  <si>
    <t>Lolol</t>
  </si>
  <si>
    <t>ACARICIDA</t>
  </si>
  <si>
    <t>Vertimec 0.18 EC</t>
  </si>
  <si>
    <t>agosto-diciembre</t>
  </si>
  <si>
    <t>Paraquat</t>
  </si>
  <si>
    <t>Agosto-noviembre</t>
  </si>
  <si>
    <t>RENDIMIENTO (kilos/ha)</t>
  </si>
  <si>
    <t>PRECIO ESPERADO ($/kilos)</t>
  </si>
  <si>
    <t>Rendimiento  (kilos/hà)</t>
  </si>
  <si>
    <t>ESCENARIOS COSTO UNITARIO  ($/kilos)</t>
  </si>
  <si>
    <t>Costo unitario ($/ kilos)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</si>
</sst>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15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6"/>
        <bgColor auto="1"/>
      </patternFill>
    </fill>
  </fills>
  <borders count="5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11" fillId="0" borderId="17"/>
    <xf numFmtId="43" fontId="11" fillId="0" borderId="17" applyFont="0" applyFill="0" applyBorder="0" applyAlignment="0" applyProtection="0"/>
  </cellStyleXfs>
  <cellXfs count="133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2" fillId="2" borderId="5" xfId="0" applyNumberFormat="1" applyFont="1" applyFill="1" applyBorder="1" applyAlignment="1">
      <alignment vertical="center" wrapText="1"/>
    </xf>
    <xf numFmtId="0" fontId="0" fillId="2" borderId="10" xfId="0" applyFill="1" applyBorder="1"/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9" fillId="6" borderId="17" xfId="0" applyFont="1" applyFill="1" applyBorder="1"/>
    <xf numFmtId="0" fontId="4" fillId="6" borderId="17" xfId="0" applyFont="1" applyFill="1" applyBorder="1" applyAlignment="1">
      <alignment vertical="center"/>
    </xf>
    <xf numFmtId="0" fontId="9" fillId="2" borderId="17" xfId="0" applyFont="1" applyFill="1" applyBorder="1"/>
    <xf numFmtId="0" fontId="0" fillId="2" borderId="19" xfId="0" applyFill="1" applyBorder="1"/>
    <xf numFmtId="49" fontId="0" fillId="2" borderId="17" xfId="0" applyNumberForma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9" fillId="2" borderId="17" xfId="0" applyFont="1" applyFill="1" applyBorder="1" applyAlignment="1">
      <alignment vertical="center"/>
    </xf>
    <xf numFmtId="49" fontId="9" fillId="2" borderId="17" xfId="0" applyNumberFormat="1" applyFont="1" applyFill="1" applyBorder="1" applyAlignment="1">
      <alignment vertical="center"/>
    </xf>
    <xf numFmtId="49" fontId="7" fillId="2" borderId="38" xfId="0" applyNumberFormat="1" applyFont="1" applyFill="1" applyBorder="1" applyAlignment="1">
      <alignment vertical="center"/>
    </xf>
    <xf numFmtId="0" fontId="9" fillId="2" borderId="39" xfId="0" applyFont="1" applyFill="1" applyBorder="1"/>
    <xf numFmtId="0" fontId="9" fillId="2" borderId="40" xfId="0" applyFont="1" applyFill="1" applyBorder="1"/>
    <xf numFmtId="49" fontId="9" fillId="2" borderId="41" xfId="0" applyNumberFormat="1" applyFont="1" applyFill="1" applyBorder="1" applyAlignment="1">
      <alignment vertical="center"/>
    </xf>
    <xf numFmtId="0" fontId="9" fillId="2" borderId="42" xfId="0" applyFont="1" applyFill="1" applyBorder="1"/>
    <xf numFmtId="49" fontId="9" fillId="2" borderId="43" xfId="0" applyNumberFormat="1" applyFont="1" applyFill="1" applyBorder="1" applyAlignment="1">
      <alignment vertical="center"/>
    </xf>
    <xf numFmtId="0" fontId="9" fillId="2" borderId="44" xfId="0" applyFont="1" applyFill="1" applyBorder="1"/>
    <xf numFmtId="0" fontId="9" fillId="2" borderId="45" xfId="0" applyFont="1" applyFill="1" applyBorder="1"/>
    <xf numFmtId="0" fontId="7" fillId="6" borderId="17" xfId="0" applyFont="1" applyFill="1" applyBorder="1" applyAlignment="1">
      <alignment vertical="center"/>
    </xf>
    <xf numFmtId="0" fontId="0" fillId="2" borderId="1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164" fontId="1" fillId="2" borderId="17" xfId="0" applyNumberFormat="1" applyFont="1" applyFill="1" applyBorder="1" applyAlignment="1">
      <alignment horizontal="right" vertical="center"/>
    </xf>
    <xf numFmtId="164" fontId="10" fillId="2" borderId="17" xfId="0" applyNumberFormat="1" applyFont="1" applyFill="1" applyBorder="1" applyAlignment="1">
      <alignment horizontal="right" vertical="center"/>
    </xf>
    <xf numFmtId="0" fontId="9" fillId="2" borderId="17" xfId="0" applyFont="1" applyFill="1" applyBorder="1" applyAlignment="1">
      <alignment horizontal="right"/>
    </xf>
    <xf numFmtId="0" fontId="0" fillId="0" borderId="0" xfId="0" applyNumberFormat="1" applyAlignment="1">
      <alignment horizontal="right"/>
    </xf>
    <xf numFmtId="49" fontId="13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right" wrapText="1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0" fontId="2" fillId="2" borderId="12" xfId="0" applyFont="1" applyFill="1" applyBorder="1" applyAlignment="1">
      <alignment horizontal="right"/>
    </xf>
    <xf numFmtId="3" fontId="2" fillId="2" borderId="12" xfId="0" applyNumberFormat="1" applyFont="1" applyFill="1" applyBorder="1"/>
    <xf numFmtId="3" fontId="2" fillId="2" borderId="12" xfId="0" applyNumberFormat="1" applyFont="1" applyFill="1" applyBorder="1" applyAlignment="1">
      <alignment horizontal="right"/>
    </xf>
    <xf numFmtId="49" fontId="13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right" vertical="center"/>
    </xf>
    <xf numFmtId="49" fontId="13" fillId="3" borderId="13" xfId="0" applyNumberFormat="1" applyFont="1" applyFill="1" applyBorder="1" applyAlignment="1">
      <alignment horizontal="center" vertical="center"/>
    </xf>
    <xf numFmtId="49" fontId="13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/>
    <xf numFmtId="0" fontId="2" fillId="2" borderId="16" xfId="0" applyFont="1" applyFill="1" applyBorder="1"/>
    <xf numFmtId="3" fontId="2" fillId="2" borderId="16" xfId="0" applyNumberFormat="1" applyFont="1" applyFill="1" applyBorder="1"/>
    <xf numFmtId="3" fontId="2" fillId="2" borderId="16" xfId="0" applyNumberFormat="1" applyFont="1" applyFill="1" applyBorder="1" applyAlignment="1">
      <alignment horizontal="right"/>
    </xf>
    <xf numFmtId="0" fontId="2" fillId="2" borderId="48" xfId="0" applyFont="1" applyFill="1" applyBorder="1"/>
    <xf numFmtId="0" fontId="2" fillId="2" borderId="49" xfId="0" applyFont="1" applyFill="1" applyBorder="1"/>
    <xf numFmtId="0" fontId="2" fillId="2" borderId="49" xfId="0" applyFont="1" applyFill="1" applyBorder="1" applyAlignment="1">
      <alignment horizontal="center"/>
    </xf>
    <xf numFmtId="3" fontId="2" fillId="2" borderId="49" xfId="0" applyNumberFormat="1" applyFont="1" applyFill="1" applyBorder="1"/>
    <xf numFmtId="3" fontId="2" fillId="2" borderId="49" xfId="0" applyNumberFormat="1" applyFont="1" applyFill="1" applyBorder="1" applyAlignment="1">
      <alignment horizontal="right"/>
    </xf>
    <xf numFmtId="0" fontId="2" fillId="2" borderId="20" xfId="0" applyFont="1" applyFill="1" applyBorder="1"/>
    <xf numFmtId="3" fontId="2" fillId="2" borderId="20" xfId="0" applyNumberFormat="1" applyFont="1" applyFill="1" applyBorder="1"/>
    <xf numFmtId="3" fontId="2" fillId="2" borderId="20" xfId="0" applyNumberFormat="1" applyFont="1" applyFill="1" applyBorder="1" applyAlignment="1">
      <alignment horizontal="right"/>
    </xf>
    <xf numFmtId="0" fontId="3" fillId="2" borderId="17" xfId="0" applyFont="1" applyFill="1" applyBorder="1" applyAlignment="1">
      <alignment vertical="center"/>
    </xf>
    <xf numFmtId="0" fontId="2" fillId="8" borderId="37" xfId="0" applyFont="1" applyFill="1" applyBorder="1"/>
    <xf numFmtId="0" fontId="2" fillId="6" borderId="17" xfId="0" applyFont="1" applyFill="1" applyBorder="1"/>
    <xf numFmtId="49" fontId="12" fillId="7" borderId="28" xfId="0" applyNumberFormat="1" applyFont="1" applyFill="1" applyBorder="1" applyAlignment="1">
      <alignment vertical="center"/>
    </xf>
    <xf numFmtId="49" fontId="12" fillId="7" borderId="18" xfId="0" applyNumberFormat="1" applyFont="1" applyFill="1" applyBorder="1" applyAlignment="1">
      <alignment horizontal="center" vertical="center"/>
    </xf>
    <xf numFmtId="49" fontId="2" fillId="7" borderId="29" xfId="0" applyNumberFormat="1" applyFont="1" applyFill="1" applyBorder="1" applyAlignment="1">
      <alignment horizontal="center"/>
    </xf>
    <xf numFmtId="49" fontId="12" fillId="2" borderId="30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9" fontId="2" fillId="2" borderId="31" xfId="0" applyNumberFormat="1" applyFont="1" applyFill="1" applyBorder="1"/>
    <xf numFmtId="165" fontId="12" fillId="2" borderId="6" xfId="0" applyNumberFormat="1" applyFont="1" applyFill="1" applyBorder="1" applyAlignment="1">
      <alignment vertical="center"/>
    </xf>
    <xf numFmtId="0" fontId="13" fillId="6" borderId="17" xfId="0" applyFont="1" applyFill="1" applyBorder="1" applyAlignment="1">
      <alignment vertical="center"/>
    </xf>
    <xf numFmtId="49" fontId="12" fillId="7" borderId="32" xfId="0" applyNumberFormat="1" applyFont="1" applyFill="1" applyBorder="1" applyAlignment="1">
      <alignment vertical="center"/>
    </xf>
    <xf numFmtId="165" fontId="12" fillId="7" borderId="33" xfId="0" applyNumberFormat="1" applyFont="1" applyFill="1" applyBorder="1" applyAlignment="1">
      <alignment vertical="center"/>
    </xf>
    <xf numFmtId="9" fontId="12" fillId="7" borderId="34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13" fillId="2" borderId="17" xfId="0" applyFont="1" applyFill="1" applyBorder="1" applyAlignment="1">
      <alignment vertical="center"/>
    </xf>
    <xf numFmtId="49" fontId="12" fillId="7" borderId="46" xfId="0" applyNumberFormat="1" applyFont="1" applyFill="1" applyBorder="1" applyAlignment="1">
      <alignment vertical="center"/>
    </xf>
    <xf numFmtId="3" fontId="12" fillId="7" borderId="47" xfId="0" applyNumberFormat="1" applyFont="1" applyFill="1" applyBorder="1" applyAlignment="1">
      <alignment vertical="center"/>
    </xf>
    <xf numFmtId="165" fontId="12" fillId="7" borderId="34" xfId="0" applyNumberFormat="1" applyFont="1" applyFill="1" applyBorder="1" applyAlignment="1">
      <alignment vertical="center"/>
    </xf>
    <xf numFmtId="49" fontId="2" fillId="2" borderId="6" xfId="0" applyNumberFormat="1" applyFont="1" applyFill="1" applyBorder="1"/>
    <xf numFmtId="0" fontId="2" fillId="2" borderId="6" xfId="0" applyFont="1" applyFill="1" applyBorder="1"/>
    <xf numFmtId="0" fontId="2" fillId="9" borderId="53" xfId="0" applyFont="1" applyFill="1" applyBorder="1" applyAlignment="1">
      <alignment horizontal="right"/>
    </xf>
    <xf numFmtId="3" fontId="2" fillId="0" borderId="53" xfId="0" applyNumberFormat="1" applyFont="1" applyFill="1" applyBorder="1" applyAlignment="1">
      <alignment horizontal="right"/>
    </xf>
    <xf numFmtId="0" fontId="2" fillId="9" borderId="53" xfId="0" applyFont="1" applyFill="1" applyBorder="1" applyAlignment="1">
      <alignment horizontal="right" vertical="center"/>
    </xf>
    <xf numFmtId="17" fontId="2" fillId="0" borderId="53" xfId="0" applyNumberFormat="1" applyFont="1" applyFill="1" applyBorder="1" applyAlignment="1">
      <alignment horizontal="right" vertical="center"/>
    </xf>
    <xf numFmtId="3" fontId="2" fillId="0" borderId="53" xfId="0" applyNumberFormat="1" applyFont="1" applyFill="1" applyBorder="1" applyAlignment="1">
      <alignment horizontal="right" vertical="center"/>
    </xf>
    <xf numFmtId="3" fontId="2" fillId="0" borderId="53" xfId="0" applyNumberFormat="1" applyFont="1" applyBorder="1" applyAlignment="1">
      <alignment horizontal="right" vertical="center"/>
    </xf>
    <xf numFmtId="0" fontId="2" fillId="0" borderId="53" xfId="0" applyFont="1" applyBorder="1" applyAlignment="1">
      <alignment horizontal="right" vertical="center"/>
    </xf>
    <xf numFmtId="0" fontId="2" fillId="9" borderId="53" xfId="0" applyFont="1" applyFill="1" applyBorder="1" applyAlignment="1">
      <alignment horizontal="right" vertical="center" wrapText="1"/>
    </xf>
    <xf numFmtId="17" fontId="2" fillId="0" borderId="53" xfId="0" applyNumberFormat="1" applyFont="1" applyBorder="1" applyAlignment="1">
      <alignment horizontal="right" vertical="center"/>
    </xf>
    <xf numFmtId="17" fontId="2" fillId="9" borderId="53" xfId="0" applyNumberFormat="1" applyFont="1" applyFill="1" applyBorder="1" applyAlignment="1">
      <alignment horizontal="right" vertical="center"/>
    </xf>
    <xf numFmtId="0" fontId="2" fillId="0" borderId="53" xfId="0" applyFont="1" applyBorder="1" applyAlignment="1">
      <alignment horizontal="right" vertical="center" wrapText="1"/>
    </xf>
    <xf numFmtId="0" fontId="0" fillId="2" borderId="4" xfId="0" applyFont="1" applyFill="1" applyBorder="1" applyAlignment="1"/>
    <xf numFmtId="0" fontId="0" fillId="0" borderId="0" xfId="0" applyNumberFormat="1" applyFont="1" applyAlignment="1"/>
    <xf numFmtId="0" fontId="0" fillId="0" borderId="0" xfId="0" applyFont="1" applyAlignment="1"/>
    <xf numFmtId="3" fontId="2" fillId="2" borderId="13" xfId="0" applyNumberFormat="1" applyFont="1" applyFill="1" applyBorder="1" applyAlignment="1">
      <alignment horizontal="right" vertical="center"/>
    </xf>
    <xf numFmtId="3" fontId="3" fillId="3" borderId="13" xfId="0" applyNumberFormat="1" applyFont="1" applyFill="1" applyBorder="1" applyAlignment="1">
      <alignment vertical="center"/>
    </xf>
    <xf numFmtId="0" fontId="12" fillId="2" borderId="13" xfId="0" applyFont="1" applyFill="1" applyBorder="1" applyAlignment="1">
      <alignment vertical="center"/>
    </xf>
    <xf numFmtId="49" fontId="1" fillId="5" borderId="21" xfId="0" applyNumberFormat="1" applyFont="1" applyFill="1" applyBorder="1" applyAlignment="1">
      <alignment vertical="center"/>
    </xf>
    <xf numFmtId="0" fontId="1" fillId="5" borderId="22" xfId="0" applyFont="1" applyFill="1" applyBorder="1" applyAlignment="1">
      <alignment vertical="center"/>
    </xf>
    <xf numFmtId="164" fontId="1" fillId="5" borderId="23" xfId="0" applyNumberFormat="1" applyFont="1" applyFill="1" applyBorder="1" applyAlignment="1">
      <alignment vertical="center"/>
    </xf>
    <xf numFmtId="49" fontId="1" fillId="3" borderId="24" xfId="0" applyNumberFormat="1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164" fontId="1" fillId="3" borderId="25" xfId="0" applyNumberFormat="1" applyFont="1" applyFill="1" applyBorder="1" applyAlignment="1">
      <alignment vertical="center"/>
    </xf>
    <xf numFmtId="49" fontId="1" fillId="5" borderId="24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164" fontId="1" fillId="5" borderId="25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0" fontId="4" fillId="5" borderId="27" xfId="0" applyFont="1" applyFill="1" applyBorder="1" applyAlignment="1">
      <alignment vertical="center"/>
    </xf>
    <xf numFmtId="164" fontId="1" fillId="10" borderId="54" xfId="0" applyNumberFormat="1" applyFont="1" applyFill="1" applyBorder="1" applyAlignment="1">
      <alignment vertical="center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2" fillId="2" borderId="6" xfId="0" applyNumberFormat="1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49" fontId="2" fillId="2" borderId="6" xfId="0" applyNumberFormat="1" applyFont="1" applyFill="1" applyBorder="1"/>
    <xf numFmtId="0" fontId="2" fillId="2" borderId="6" xfId="0" applyFont="1" applyFill="1" applyBorder="1"/>
    <xf numFmtId="49" fontId="14" fillId="3" borderId="6" xfId="0" applyNumberFormat="1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49" fontId="15" fillId="8" borderId="50" xfId="0" applyNumberFormat="1" applyFont="1" applyFill="1" applyBorder="1" applyAlignment="1">
      <alignment horizontal="center" vertical="center"/>
    </xf>
    <xf numFmtId="49" fontId="15" fillId="8" borderId="51" xfId="0" applyNumberFormat="1" applyFont="1" applyFill="1" applyBorder="1" applyAlignment="1">
      <alignment horizontal="center" vertical="center"/>
    </xf>
    <xf numFmtId="49" fontId="15" fillId="8" borderId="52" xfId="0" applyNumberFormat="1" applyFont="1" applyFill="1" applyBorder="1" applyAlignment="1">
      <alignment horizontal="center" vertical="center"/>
    </xf>
    <xf numFmtId="49" fontId="15" fillId="8" borderId="35" xfId="0" applyNumberFormat="1" applyFont="1" applyFill="1" applyBorder="1" applyAlignment="1">
      <alignment vertical="center"/>
    </xf>
    <xf numFmtId="0" fontId="12" fillId="8" borderId="36" xfId="0" applyFont="1" applyFill="1" applyBorder="1" applyAlignment="1">
      <alignment vertical="center"/>
    </xf>
  </cellXfs>
  <cellStyles count="3"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2259</xdr:colOff>
      <xdr:row>0</xdr:row>
      <xdr:rowOff>161925</xdr:rowOff>
    </xdr:from>
    <xdr:to>
      <xdr:col>7</xdr:col>
      <xdr:colOff>8072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49" y="161925"/>
          <a:ext cx="6907402" cy="11976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9"/>
  <sheetViews>
    <sheetView showGridLines="0" tabSelected="1" topLeftCell="B1" zoomScale="118" zoomScaleNormal="118" zoomScaleSheetLayoutView="100" workbookViewId="0">
      <selection activeCell="C11" sqref="C11"/>
    </sheetView>
  </sheetViews>
  <sheetFormatPr baseColWidth="10" defaultColWidth="10.85546875" defaultRowHeight="11.25" customHeight="1" x14ac:dyDescent="0.25"/>
  <cols>
    <col min="1" max="1" width="6.5703125" style="1" customWidth="1"/>
    <col min="2" max="2" width="21.28515625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33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8"/>
    </row>
    <row r="2" spans="1:7" ht="15" customHeight="1" x14ac:dyDescent="0.25">
      <c r="A2" s="2"/>
      <c r="B2" s="2"/>
      <c r="C2" s="2"/>
      <c r="D2" s="2"/>
      <c r="E2" s="2"/>
      <c r="F2" s="2"/>
      <c r="G2" s="28"/>
    </row>
    <row r="3" spans="1:7" ht="15" customHeight="1" x14ac:dyDescent="0.25">
      <c r="A3" s="2"/>
      <c r="B3" s="2"/>
      <c r="C3" s="2"/>
      <c r="D3" s="2"/>
      <c r="E3" s="2"/>
      <c r="F3" s="2"/>
      <c r="G3" s="28"/>
    </row>
    <row r="4" spans="1:7" ht="15" customHeight="1" x14ac:dyDescent="0.25">
      <c r="A4" s="2"/>
      <c r="B4" s="2"/>
      <c r="C4" s="2"/>
      <c r="D4" s="2"/>
      <c r="E4" s="2"/>
      <c r="F4" s="2"/>
      <c r="G4" s="28"/>
    </row>
    <row r="5" spans="1:7" ht="15" customHeight="1" x14ac:dyDescent="0.25">
      <c r="A5" s="2"/>
      <c r="B5" s="2"/>
      <c r="C5" s="2"/>
      <c r="D5" s="2"/>
      <c r="E5" s="2"/>
      <c r="F5" s="2"/>
      <c r="G5" s="28"/>
    </row>
    <row r="6" spans="1:7" ht="15" customHeight="1" x14ac:dyDescent="0.25">
      <c r="A6" s="2"/>
      <c r="B6" s="2"/>
      <c r="C6" s="2"/>
      <c r="D6" s="2"/>
      <c r="E6" s="2"/>
      <c r="F6" s="2"/>
      <c r="G6" s="28"/>
    </row>
    <row r="7" spans="1:7" ht="15" customHeight="1" x14ac:dyDescent="0.25">
      <c r="A7" s="2"/>
      <c r="B7" s="2"/>
      <c r="C7" s="2"/>
      <c r="D7" s="2"/>
      <c r="E7" s="2"/>
      <c r="F7" s="2"/>
      <c r="G7" s="28"/>
    </row>
    <row r="8" spans="1:7" ht="15" customHeight="1" x14ac:dyDescent="0.25">
      <c r="A8" s="2"/>
      <c r="B8" s="3"/>
      <c r="C8" s="4"/>
      <c r="D8" s="2"/>
      <c r="E8" s="4"/>
      <c r="F8" s="4"/>
      <c r="G8" s="29"/>
    </row>
    <row r="9" spans="1:7" ht="12" customHeight="1" x14ac:dyDescent="0.25">
      <c r="A9" s="5"/>
      <c r="B9" s="34" t="s">
        <v>0</v>
      </c>
      <c r="C9" s="91" t="s">
        <v>64</v>
      </c>
      <c r="D9" s="35"/>
      <c r="E9" s="120" t="s">
        <v>134</v>
      </c>
      <c r="F9" s="121"/>
      <c r="G9" s="92">
        <v>8000</v>
      </c>
    </row>
    <row r="10" spans="1:7" ht="18" customHeight="1" x14ac:dyDescent="0.25">
      <c r="A10" s="5"/>
      <c r="B10" s="6" t="s">
        <v>1</v>
      </c>
      <c r="C10" s="93" t="s">
        <v>65</v>
      </c>
      <c r="D10" s="35"/>
      <c r="E10" s="122" t="s">
        <v>2</v>
      </c>
      <c r="F10" s="123"/>
      <c r="G10" s="94" t="s">
        <v>69</v>
      </c>
    </row>
    <row r="11" spans="1:7" ht="18" customHeight="1" x14ac:dyDescent="0.25">
      <c r="A11" s="5"/>
      <c r="B11" s="6" t="s">
        <v>3</v>
      </c>
      <c r="C11" s="93" t="s">
        <v>66</v>
      </c>
      <c r="D11" s="35"/>
      <c r="E11" s="122" t="s">
        <v>135</v>
      </c>
      <c r="F11" s="123"/>
      <c r="G11" s="95">
        <v>2500</v>
      </c>
    </row>
    <row r="12" spans="1:7" ht="11.25" customHeight="1" x14ac:dyDescent="0.25">
      <c r="A12" s="5"/>
      <c r="B12" s="6" t="s">
        <v>4</v>
      </c>
      <c r="C12" s="93" t="s">
        <v>67</v>
      </c>
      <c r="D12" s="35"/>
      <c r="E12" s="89" t="s">
        <v>5</v>
      </c>
      <c r="F12" s="90"/>
      <c r="G12" s="96">
        <f>+G11*G9</f>
        <v>20000000</v>
      </c>
    </row>
    <row r="13" spans="1:7" ht="11.25" customHeight="1" x14ac:dyDescent="0.25">
      <c r="A13" s="5"/>
      <c r="B13" s="6" t="s">
        <v>6</v>
      </c>
      <c r="C13" s="93" t="s">
        <v>128</v>
      </c>
      <c r="D13" s="35"/>
      <c r="E13" s="122" t="s">
        <v>7</v>
      </c>
      <c r="F13" s="123"/>
      <c r="G13" s="97" t="s">
        <v>70</v>
      </c>
    </row>
    <row r="14" spans="1:7" ht="13.5" customHeight="1" x14ac:dyDescent="0.25">
      <c r="A14" s="5"/>
      <c r="B14" s="6" t="s">
        <v>8</v>
      </c>
      <c r="C14" s="98" t="s">
        <v>68</v>
      </c>
      <c r="D14" s="35"/>
      <c r="E14" s="122" t="s">
        <v>9</v>
      </c>
      <c r="F14" s="123"/>
      <c r="G14" s="99" t="s">
        <v>71</v>
      </c>
    </row>
    <row r="15" spans="1:7" ht="25.5" customHeight="1" x14ac:dyDescent="0.25">
      <c r="A15" s="5"/>
      <c r="B15" s="6" t="s">
        <v>10</v>
      </c>
      <c r="C15" s="100">
        <v>44927</v>
      </c>
      <c r="D15" s="35"/>
      <c r="E15" s="124" t="s">
        <v>11</v>
      </c>
      <c r="F15" s="125"/>
      <c r="G15" s="101" t="s">
        <v>72</v>
      </c>
    </row>
    <row r="16" spans="1:7" ht="12" customHeight="1" x14ac:dyDescent="0.25">
      <c r="A16" s="2"/>
      <c r="B16" s="36"/>
      <c r="C16" s="37"/>
      <c r="D16" s="38"/>
      <c r="E16" s="39"/>
      <c r="F16" s="39"/>
      <c r="G16" s="40"/>
    </row>
    <row r="17" spans="1:255" ht="12" customHeight="1" x14ac:dyDescent="0.25">
      <c r="A17" s="7"/>
      <c r="B17" s="126" t="s">
        <v>12</v>
      </c>
      <c r="C17" s="127"/>
      <c r="D17" s="127"/>
      <c r="E17" s="127"/>
      <c r="F17" s="127"/>
      <c r="G17" s="127"/>
    </row>
    <row r="18" spans="1:255" ht="12" customHeight="1" x14ac:dyDescent="0.25">
      <c r="A18" s="2"/>
      <c r="B18" s="41"/>
      <c r="C18" s="42"/>
      <c r="D18" s="42"/>
      <c r="E18" s="42"/>
      <c r="F18" s="43"/>
      <c r="G18" s="44"/>
    </row>
    <row r="19" spans="1:255" s="104" customFormat="1" ht="12" customHeight="1" x14ac:dyDescent="0.25">
      <c r="A19" s="102"/>
      <c r="B19" s="47" t="s">
        <v>13</v>
      </c>
      <c r="C19" s="48"/>
      <c r="D19" s="49"/>
      <c r="E19" s="49"/>
      <c r="F19" s="50"/>
      <c r="G19" s="51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03"/>
      <c r="BD19" s="103"/>
      <c r="BE19" s="103"/>
      <c r="BF19" s="103"/>
      <c r="BG19" s="103"/>
      <c r="BH19" s="103"/>
      <c r="BI19" s="103"/>
      <c r="BJ19" s="103"/>
      <c r="BK19" s="103"/>
      <c r="BL19" s="103"/>
      <c r="BM19" s="103"/>
      <c r="BN19" s="103"/>
      <c r="BO19" s="103"/>
      <c r="BP19" s="103"/>
      <c r="BQ19" s="103"/>
      <c r="BR19" s="103"/>
      <c r="BS19" s="103"/>
      <c r="BT19" s="103"/>
      <c r="BU19" s="103"/>
      <c r="BV19" s="103"/>
      <c r="BW19" s="103"/>
      <c r="BX19" s="103"/>
      <c r="BY19" s="103"/>
      <c r="BZ19" s="103"/>
      <c r="CA19" s="103"/>
      <c r="CB19" s="103"/>
      <c r="CC19" s="103"/>
      <c r="CD19" s="103"/>
      <c r="CE19" s="103"/>
      <c r="CF19" s="103"/>
      <c r="CG19" s="103"/>
      <c r="CH19" s="103"/>
      <c r="CI19" s="103"/>
      <c r="CJ19" s="103"/>
      <c r="CK19" s="103"/>
      <c r="CL19" s="103"/>
      <c r="CM19" s="103"/>
      <c r="CN19" s="103"/>
      <c r="CO19" s="103"/>
      <c r="CP19" s="103"/>
      <c r="CQ19" s="103"/>
      <c r="CR19" s="103"/>
      <c r="CS19" s="103"/>
      <c r="CT19" s="103"/>
      <c r="CU19" s="103"/>
      <c r="CV19" s="103"/>
      <c r="CW19" s="103"/>
      <c r="CX19" s="103"/>
      <c r="CY19" s="103"/>
      <c r="CZ19" s="103"/>
      <c r="DA19" s="103"/>
      <c r="DB19" s="103"/>
      <c r="DC19" s="103"/>
      <c r="DD19" s="103"/>
      <c r="DE19" s="103"/>
      <c r="DF19" s="103"/>
      <c r="DG19" s="103"/>
      <c r="DH19" s="103"/>
      <c r="DI19" s="103"/>
      <c r="DJ19" s="103"/>
      <c r="DK19" s="103"/>
      <c r="DL19" s="103"/>
      <c r="DM19" s="103"/>
      <c r="DN19" s="103"/>
      <c r="DO19" s="103"/>
      <c r="DP19" s="103"/>
      <c r="DQ19" s="103"/>
      <c r="DR19" s="103"/>
      <c r="DS19" s="103"/>
      <c r="DT19" s="103"/>
      <c r="DU19" s="103"/>
      <c r="DV19" s="103"/>
      <c r="DW19" s="103"/>
      <c r="DX19" s="103"/>
      <c r="DY19" s="103"/>
      <c r="DZ19" s="103"/>
      <c r="EA19" s="103"/>
      <c r="EB19" s="103"/>
      <c r="EC19" s="103"/>
      <c r="ED19" s="103"/>
      <c r="EE19" s="103"/>
      <c r="EF19" s="103"/>
      <c r="EG19" s="103"/>
      <c r="EH19" s="103"/>
      <c r="EI19" s="103"/>
      <c r="EJ19" s="103"/>
      <c r="EK19" s="103"/>
      <c r="EL19" s="103"/>
      <c r="EM19" s="103"/>
      <c r="EN19" s="103"/>
      <c r="EO19" s="103"/>
      <c r="EP19" s="103"/>
      <c r="EQ19" s="103"/>
      <c r="ER19" s="103"/>
      <c r="ES19" s="103"/>
      <c r="ET19" s="103"/>
      <c r="EU19" s="103"/>
      <c r="EV19" s="103"/>
      <c r="EW19" s="103"/>
      <c r="EX19" s="103"/>
      <c r="EY19" s="103"/>
      <c r="EZ19" s="103"/>
      <c r="FA19" s="103"/>
      <c r="FB19" s="103"/>
      <c r="FC19" s="103"/>
      <c r="FD19" s="103"/>
      <c r="FE19" s="103"/>
      <c r="FF19" s="103"/>
      <c r="FG19" s="103"/>
      <c r="FH19" s="103"/>
      <c r="FI19" s="103"/>
      <c r="FJ19" s="103"/>
      <c r="FK19" s="103"/>
      <c r="FL19" s="103"/>
      <c r="FM19" s="103"/>
      <c r="FN19" s="103"/>
      <c r="FO19" s="103"/>
      <c r="FP19" s="103"/>
      <c r="FQ19" s="103"/>
      <c r="FR19" s="103"/>
      <c r="FS19" s="103"/>
      <c r="FT19" s="103"/>
      <c r="FU19" s="103"/>
      <c r="FV19" s="103"/>
      <c r="FW19" s="103"/>
      <c r="FX19" s="103"/>
      <c r="FY19" s="103"/>
      <c r="FZ19" s="103"/>
      <c r="GA19" s="103"/>
      <c r="GB19" s="103"/>
      <c r="GC19" s="103"/>
      <c r="GD19" s="103"/>
      <c r="GE19" s="103"/>
      <c r="GF19" s="103"/>
      <c r="GG19" s="103"/>
      <c r="GH19" s="103"/>
      <c r="GI19" s="103"/>
      <c r="GJ19" s="103"/>
      <c r="GK19" s="103"/>
      <c r="GL19" s="103"/>
      <c r="GM19" s="103"/>
      <c r="GN19" s="103"/>
      <c r="GO19" s="103"/>
      <c r="GP19" s="103"/>
      <c r="GQ19" s="103"/>
      <c r="GR19" s="103"/>
      <c r="GS19" s="103"/>
      <c r="GT19" s="103"/>
      <c r="GU19" s="103"/>
      <c r="GV19" s="103"/>
      <c r="GW19" s="103"/>
      <c r="GX19" s="103"/>
      <c r="GY19" s="103"/>
      <c r="GZ19" s="103"/>
      <c r="HA19" s="103"/>
      <c r="HB19" s="103"/>
      <c r="HC19" s="103"/>
      <c r="HD19" s="103"/>
      <c r="HE19" s="103"/>
      <c r="HF19" s="103"/>
      <c r="HG19" s="103"/>
      <c r="HH19" s="103"/>
      <c r="HI19" s="103"/>
      <c r="HJ19" s="103"/>
      <c r="HK19" s="103"/>
      <c r="HL19" s="103"/>
      <c r="HM19" s="103"/>
      <c r="HN19" s="103"/>
      <c r="HO19" s="103"/>
      <c r="HP19" s="103"/>
      <c r="HQ19" s="103"/>
      <c r="HR19" s="103"/>
      <c r="HS19" s="103"/>
      <c r="HT19" s="103"/>
      <c r="HU19" s="103"/>
      <c r="HV19" s="103"/>
      <c r="HW19" s="103"/>
      <c r="HX19" s="103"/>
      <c r="HY19" s="103"/>
      <c r="HZ19" s="103"/>
      <c r="IA19" s="103"/>
      <c r="IB19" s="103"/>
      <c r="IC19" s="103"/>
      <c r="ID19" s="103"/>
      <c r="IE19" s="103"/>
      <c r="IF19" s="103"/>
      <c r="IG19" s="103"/>
      <c r="IH19" s="103"/>
      <c r="II19" s="103"/>
      <c r="IJ19" s="103"/>
      <c r="IK19" s="103"/>
      <c r="IL19" s="103"/>
      <c r="IM19" s="103"/>
      <c r="IN19" s="103"/>
      <c r="IO19" s="103"/>
      <c r="IP19" s="103"/>
      <c r="IQ19" s="103"/>
      <c r="IR19" s="103"/>
      <c r="IS19" s="103"/>
      <c r="IT19" s="103"/>
      <c r="IU19" s="103"/>
    </row>
    <row r="20" spans="1:255" s="104" customFormat="1" ht="24" customHeight="1" x14ac:dyDescent="0.25">
      <c r="A20" s="102"/>
      <c r="B20" s="52" t="s">
        <v>14</v>
      </c>
      <c r="C20" s="53" t="s">
        <v>15</v>
      </c>
      <c r="D20" s="53" t="s">
        <v>16</v>
      </c>
      <c r="E20" s="52" t="s">
        <v>17</v>
      </c>
      <c r="F20" s="53" t="s">
        <v>18</v>
      </c>
      <c r="G20" s="52" t="s">
        <v>19</v>
      </c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103"/>
      <c r="BE20" s="103"/>
      <c r="BF20" s="103"/>
      <c r="BG20" s="103"/>
      <c r="BH20" s="103"/>
      <c r="BI20" s="103"/>
      <c r="BJ20" s="103"/>
      <c r="BK20" s="103"/>
      <c r="BL20" s="103"/>
      <c r="BM20" s="103"/>
      <c r="BN20" s="103"/>
      <c r="BO20" s="103"/>
      <c r="BP20" s="103"/>
      <c r="BQ20" s="103"/>
      <c r="BR20" s="103"/>
      <c r="BS20" s="103"/>
      <c r="BT20" s="103"/>
      <c r="BU20" s="103"/>
      <c r="BV20" s="103"/>
      <c r="BW20" s="103"/>
      <c r="BX20" s="103"/>
      <c r="BY20" s="103"/>
      <c r="BZ20" s="103"/>
      <c r="CA20" s="103"/>
      <c r="CB20" s="103"/>
      <c r="CC20" s="103"/>
      <c r="CD20" s="103"/>
      <c r="CE20" s="103"/>
      <c r="CF20" s="103"/>
      <c r="CG20" s="103"/>
      <c r="CH20" s="103"/>
      <c r="CI20" s="103"/>
      <c r="CJ20" s="103"/>
      <c r="CK20" s="103"/>
      <c r="CL20" s="103"/>
      <c r="CM20" s="103"/>
      <c r="CN20" s="103"/>
      <c r="CO20" s="103"/>
      <c r="CP20" s="103"/>
      <c r="CQ20" s="103"/>
      <c r="CR20" s="103"/>
      <c r="CS20" s="103"/>
      <c r="CT20" s="103"/>
      <c r="CU20" s="103"/>
      <c r="CV20" s="103"/>
      <c r="CW20" s="103"/>
      <c r="CX20" s="103"/>
      <c r="CY20" s="103"/>
      <c r="CZ20" s="103"/>
      <c r="DA20" s="103"/>
      <c r="DB20" s="103"/>
      <c r="DC20" s="103"/>
      <c r="DD20" s="103"/>
      <c r="DE20" s="103"/>
      <c r="DF20" s="103"/>
      <c r="DG20" s="103"/>
      <c r="DH20" s="103"/>
      <c r="DI20" s="103"/>
      <c r="DJ20" s="103"/>
      <c r="DK20" s="103"/>
      <c r="DL20" s="103"/>
      <c r="DM20" s="103"/>
      <c r="DN20" s="103"/>
      <c r="DO20" s="103"/>
      <c r="DP20" s="103"/>
      <c r="DQ20" s="103"/>
      <c r="DR20" s="103"/>
      <c r="DS20" s="103"/>
      <c r="DT20" s="103"/>
      <c r="DU20" s="103"/>
      <c r="DV20" s="103"/>
      <c r="DW20" s="103"/>
      <c r="DX20" s="103"/>
      <c r="DY20" s="103"/>
      <c r="DZ20" s="103"/>
      <c r="EA20" s="103"/>
      <c r="EB20" s="103"/>
      <c r="EC20" s="103"/>
      <c r="ED20" s="103"/>
      <c r="EE20" s="103"/>
      <c r="EF20" s="103"/>
      <c r="EG20" s="103"/>
      <c r="EH20" s="103"/>
      <c r="EI20" s="103"/>
      <c r="EJ20" s="103"/>
      <c r="EK20" s="103"/>
      <c r="EL20" s="103"/>
      <c r="EM20" s="103"/>
      <c r="EN20" s="103"/>
      <c r="EO20" s="103"/>
      <c r="EP20" s="103"/>
      <c r="EQ20" s="103"/>
      <c r="ER20" s="103"/>
      <c r="ES20" s="103"/>
      <c r="ET20" s="103"/>
      <c r="EU20" s="103"/>
      <c r="EV20" s="103"/>
      <c r="EW20" s="103"/>
      <c r="EX20" s="103"/>
      <c r="EY20" s="103"/>
      <c r="EZ20" s="103"/>
      <c r="FA20" s="103"/>
      <c r="FB20" s="103"/>
      <c r="FC20" s="103"/>
      <c r="FD20" s="103"/>
      <c r="FE20" s="103"/>
      <c r="FF20" s="103"/>
      <c r="FG20" s="103"/>
      <c r="FH20" s="103"/>
      <c r="FI20" s="103"/>
      <c r="FJ20" s="103"/>
      <c r="FK20" s="103"/>
      <c r="FL20" s="103"/>
      <c r="FM20" s="103"/>
      <c r="FN20" s="103"/>
      <c r="FO20" s="103"/>
      <c r="FP20" s="103"/>
      <c r="FQ20" s="103"/>
      <c r="FR20" s="103"/>
      <c r="FS20" s="103"/>
      <c r="FT20" s="103"/>
      <c r="FU20" s="103"/>
      <c r="FV20" s="103"/>
      <c r="FW20" s="103"/>
      <c r="FX20" s="103"/>
      <c r="FY20" s="103"/>
      <c r="FZ20" s="103"/>
      <c r="GA20" s="103"/>
      <c r="GB20" s="103"/>
      <c r="GC20" s="103"/>
      <c r="GD20" s="103"/>
      <c r="GE20" s="103"/>
      <c r="GF20" s="103"/>
      <c r="GG20" s="103"/>
      <c r="GH20" s="103"/>
      <c r="GI20" s="103"/>
      <c r="GJ20" s="103"/>
      <c r="GK20" s="103"/>
      <c r="GL20" s="103"/>
      <c r="GM20" s="103"/>
      <c r="GN20" s="103"/>
      <c r="GO20" s="103"/>
      <c r="GP20" s="103"/>
      <c r="GQ20" s="103"/>
      <c r="GR20" s="103"/>
      <c r="GS20" s="103"/>
      <c r="GT20" s="103"/>
      <c r="GU20" s="103"/>
      <c r="GV20" s="103"/>
      <c r="GW20" s="103"/>
      <c r="GX20" s="103"/>
      <c r="GY20" s="103"/>
      <c r="GZ20" s="103"/>
      <c r="HA20" s="103"/>
      <c r="HB20" s="103"/>
      <c r="HC20" s="103"/>
      <c r="HD20" s="103"/>
      <c r="HE20" s="103"/>
      <c r="HF20" s="103"/>
      <c r="HG20" s="103"/>
      <c r="HH20" s="103"/>
      <c r="HI20" s="103"/>
      <c r="HJ20" s="103"/>
      <c r="HK20" s="103"/>
      <c r="HL20" s="103"/>
      <c r="HM20" s="103"/>
      <c r="HN20" s="103"/>
      <c r="HO20" s="103"/>
      <c r="HP20" s="103"/>
      <c r="HQ20" s="103"/>
      <c r="HR20" s="103"/>
      <c r="HS20" s="103"/>
      <c r="HT20" s="103"/>
      <c r="HU20" s="103"/>
      <c r="HV20" s="103"/>
      <c r="HW20" s="103"/>
      <c r="HX20" s="103"/>
      <c r="HY20" s="103"/>
      <c r="HZ20" s="103"/>
      <c r="IA20" s="103"/>
      <c r="IB20" s="103"/>
      <c r="IC20" s="103"/>
      <c r="ID20" s="103"/>
      <c r="IE20" s="103"/>
      <c r="IF20" s="103"/>
      <c r="IG20" s="103"/>
      <c r="IH20" s="103"/>
      <c r="II20" s="103"/>
      <c r="IJ20" s="103"/>
      <c r="IK20" s="103"/>
      <c r="IL20" s="103"/>
      <c r="IM20" s="103"/>
      <c r="IN20" s="103"/>
      <c r="IO20" s="103"/>
      <c r="IP20" s="103"/>
      <c r="IQ20" s="103"/>
      <c r="IR20" s="103"/>
      <c r="IS20" s="103"/>
      <c r="IT20" s="103"/>
      <c r="IU20" s="103"/>
    </row>
    <row r="21" spans="1:255" ht="12" customHeight="1" x14ac:dyDescent="0.25">
      <c r="A21" s="5"/>
      <c r="B21" s="54" t="s">
        <v>73</v>
      </c>
      <c r="C21" s="55" t="s">
        <v>20</v>
      </c>
      <c r="D21" s="55">
        <v>8</v>
      </c>
      <c r="E21" s="55" t="s">
        <v>74</v>
      </c>
      <c r="F21" s="56">
        <v>20000</v>
      </c>
      <c r="G21" s="105">
        <f>D21*F21</f>
        <v>160000</v>
      </c>
    </row>
    <row r="22" spans="1:255" ht="12" customHeight="1" x14ac:dyDescent="0.25">
      <c r="A22" s="5"/>
      <c r="B22" s="54" t="s">
        <v>75</v>
      </c>
      <c r="C22" s="55" t="s">
        <v>20</v>
      </c>
      <c r="D22" s="55">
        <v>2</v>
      </c>
      <c r="E22" s="55" t="s">
        <v>74</v>
      </c>
      <c r="F22" s="56">
        <v>20000</v>
      </c>
      <c r="G22" s="105">
        <f t="shared" ref="G22:G30" si="0">D22*F22</f>
        <v>40000</v>
      </c>
    </row>
    <row r="23" spans="1:255" ht="12" customHeight="1" x14ac:dyDescent="0.25">
      <c r="A23" s="5"/>
      <c r="B23" s="54" t="s">
        <v>76</v>
      </c>
      <c r="C23" s="55" t="s">
        <v>20</v>
      </c>
      <c r="D23" s="55">
        <v>2</v>
      </c>
      <c r="E23" s="55" t="s">
        <v>77</v>
      </c>
      <c r="F23" s="56">
        <v>20000</v>
      </c>
      <c r="G23" s="105">
        <f t="shared" si="0"/>
        <v>40000</v>
      </c>
    </row>
    <row r="24" spans="1:255" ht="12" customHeight="1" x14ac:dyDescent="0.25">
      <c r="A24" s="5"/>
      <c r="B24" s="54" t="s">
        <v>78</v>
      </c>
      <c r="C24" s="55" t="s">
        <v>79</v>
      </c>
      <c r="D24" s="55">
        <v>0.5</v>
      </c>
      <c r="E24" s="55" t="s">
        <v>77</v>
      </c>
      <c r="F24" s="56">
        <v>40000</v>
      </c>
      <c r="G24" s="105">
        <f t="shared" si="0"/>
        <v>20000</v>
      </c>
    </row>
    <row r="25" spans="1:255" ht="12" customHeight="1" x14ac:dyDescent="0.25">
      <c r="A25" s="5"/>
      <c r="B25" s="54" t="s">
        <v>80</v>
      </c>
      <c r="C25" s="55" t="s">
        <v>20</v>
      </c>
      <c r="D25" s="55">
        <v>10</v>
      </c>
      <c r="E25" s="55" t="s">
        <v>81</v>
      </c>
      <c r="F25" s="56">
        <v>20000</v>
      </c>
      <c r="G25" s="105">
        <f t="shared" si="0"/>
        <v>200000</v>
      </c>
    </row>
    <row r="26" spans="1:255" ht="12" customHeight="1" x14ac:dyDescent="0.25">
      <c r="A26" s="5"/>
      <c r="B26" s="54" t="s">
        <v>82</v>
      </c>
      <c r="C26" s="55" t="s">
        <v>20</v>
      </c>
      <c r="D26" s="55">
        <v>10</v>
      </c>
      <c r="E26" s="55" t="s">
        <v>81</v>
      </c>
      <c r="F26" s="56">
        <v>20000</v>
      </c>
      <c r="G26" s="105">
        <f t="shared" si="0"/>
        <v>200000</v>
      </c>
    </row>
    <row r="27" spans="1:255" ht="12" customHeight="1" x14ac:dyDescent="0.25">
      <c r="A27" s="5"/>
      <c r="B27" s="54" t="s">
        <v>83</v>
      </c>
      <c r="C27" s="55" t="s">
        <v>20</v>
      </c>
      <c r="D27" s="55">
        <v>12</v>
      </c>
      <c r="E27" s="55" t="s">
        <v>84</v>
      </c>
      <c r="F27" s="56">
        <v>20000</v>
      </c>
      <c r="G27" s="105">
        <f t="shared" si="0"/>
        <v>240000</v>
      </c>
    </row>
    <row r="28" spans="1:255" ht="12" customHeight="1" x14ac:dyDescent="0.25">
      <c r="A28" s="5"/>
      <c r="B28" s="54" t="s">
        <v>85</v>
      </c>
      <c r="C28" s="55" t="s">
        <v>20</v>
      </c>
      <c r="D28" s="55">
        <v>8</v>
      </c>
      <c r="E28" s="55" t="s">
        <v>86</v>
      </c>
      <c r="F28" s="56">
        <v>20000</v>
      </c>
      <c r="G28" s="105">
        <f t="shared" si="0"/>
        <v>160000</v>
      </c>
    </row>
    <row r="29" spans="1:255" ht="12" customHeight="1" x14ac:dyDescent="0.25">
      <c r="A29" s="5"/>
      <c r="B29" s="54" t="s">
        <v>87</v>
      </c>
      <c r="C29" s="55" t="s">
        <v>79</v>
      </c>
      <c r="D29" s="55">
        <v>1</v>
      </c>
      <c r="E29" s="55" t="s">
        <v>88</v>
      </c>
      <c r="F29" s="56">
        <v>30000</v>
      </c>
      <c r="G29" s="105">
        <f t="shared" si="0"/>
        <v>30000</v>
      </c>
    </row>
    <row r="30" spans="1:255" ht="12" customHeight="1" x14ac:dyDescent="0.25">
      <c r="A30" s="5"/>
      <c r="B30" s="54" t="s">
        <v>89</v>
      </c>
      <c r="C30" s="55" t="s">
        <v>20</v>
      </c>
      <c r="D30" s="55">
        <v>35</v>
      </c>
      <c r="E30" s="55" t="s">
        <v>90</v>
      </c>
      <c r="F30" s="56">
        <v>25000</v>
      </c>
      <c r="G30" s="105">
        <f t="shared" si="0"/>
        <v>875000</v>
      </c>
    </row>
    <row r="31" spans="1:255" s="104" customFormat="1" ht="12.75" customHeight="1" x14ac:dyDescent="0.25">
      <c r="A31" s="102"/>
      <c r="B31" s="8" t="s">
        <v>21</v>
      </c>
      <c r="C31" s="9"/>
      <c r="D31" s="9"/>
      <c r="E31" s="9"/>
      <c r="F31" s="57"/>
      <c r="G31" s="106">
        <f>SUM(G21:G30)</f>
        <v>1965000</v>
      </c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3"/>
      <c r="BM31" s="103"/>
      <c r="BN31" s="103"/>
      <c r="BO31" s="103"/>
      <c r="BP31" s="103"/>
      <c r="BQ31" s="103"/>
      <c r="BR31" s="103"/>
      <c r="BS31" s="103"/>
      <c r="BT31" s="103"/>
      <c r="BU31" s="103"/>
      <c r="BV31" s="103"/>
      <c r="BW31" s="103"/>
      <c r="BX31" s="103"/>
      <c r="BY31" s="103"/>
      <c r="BZ31" s="103"/>
      <c r="CA31" s="103"/>
      <c r="CB31" s="103"/>
      <c r="CC31" s="103"/>
      <c r="CD31" s="103"/>
      <c r="CE31" s="103"/>
      <c r="CF31" s="103"/>
      <c r="CG31" s="103"/>
      <c r="CH31" s="103"/>
      <c r="CI31" s="103"/>
      <c r="CJ31" s="103"/>
      <c r="CK31" s="103"/>
      <c r="CL31" s="103"/>
      <c r="CM31" s="103"/>
      <c r="CN31" s="103"/>
      <c r="CO31" s="103"/>
      <c r="CP31" s="103"/>
      <c r="CQ31" s="103"/>
      <c r="CR31" s="103"/>
      <c r="CS31" s="103"/>
      <c r="CT31" s="103"/>
      <c r="CU31" s="103"/>
      <c r="CV31" s="103"/>
      <c r="CW31" s="103"/>
      <c r="CX31" s="103"/>
      <c r="CY31" s="103"/>
      <c r="CZ31" s="103"/>
      <c r="DA31" s="103"/>
      <c r="DB31" s="103"/>
      <c r="DC31" s="103"/>
      <c r="DD31" s="103"/>
      <c r="DE31" s="103"/>
      <c r="DF31" s="103"/>
      <c r="DG31" s="103"/>
      <c r="DH31" s="103"/>
      <c r="DI31" s="103"/>
      <c r="DJ31" s="103"/>
      <c r="DK31" s="103"/>
      <c r="DL31" s="103"/>
      <c r="DM31" s="103"/>
      <c r="DN31" s="103"/>
      <c r="DO31" s="103"/>
      <c r="DP31" s="103"/>
      <c r="DQ31" s="103"/>
      <c r="DR31" s="103"/>
      <c r="DS31" s="103"/>
      <c r="DT31" s="103"/>
      <c r="DU31" s="103"/>
      <c r="DV31" s="103"/>
      <c r="DW31" s="103"/>
      <c r="DX31" s="103"/>
      <c r="DY31" s="103"/>
      <c r="DZ31" s="103"/>
      <c r="EA31" s="103"/>
      <c r="EB31" s="103"/>
      <c r="EC31" s="103"/>
      <c r="ED31" s="103"/>
      <c r="EE31" s="103"/>
      <c r="EF31" s="103"/>
      <c r="EG31" s="103"/>
      <c r="EH31" s="103"/>
      <c r="EI31" s="103"/>
      <c r="EJ31" s="103"/>
      <c r="EK31" s="103"/>
      <c r="EL31" s="103"/>
      <c r="EM31" s="103"/>
      <c r="EN31" s="103"/>
      <c r="EO31" s="103"/>
      <c r="EP31" s="103"/>
      <c r="EQ31" s="103"/>
      <c r="ER31" s="103"/>
      <c r="ES31" s="103"/>
      <c r="ET31" s="103"/>
      <c r="EU31" s="103"/>
      <c r="EV31" s="103"/>
      <c r="EW31" s="103"/>
      <c r="EX31" s="103"/>
      <c r="EY31" s="103"/>
      <c r="EZ31" s="103"/>
      <c r="FA31" s="103"/>
      <c r="FB31" s="103"/>
      <c r="FC31" s="103"/>
      <c r="FD31" s="103"/>
      <c r="FE31" s="103"/>
      <c r="FF31" s="103"/>
      <c r="FG31" s="103"/>
      <c r="FH31" s="103"/>
      <c r="FI31" s="103"/>
      <c r="FJ31" s="103"/>
      <c r="FK31" s="103"/>
      <c r="FL31" s="103"/>
      <c r="FM31" s="103"/>
      <c r="FN31" s="103"/>
      <c r="FO31" s="103"/>
      <c r="FP31" s="103"/>
      <c r="FQ31" s="103"/>
      <c r="FR31" s="103"/>
      <c r="FS31" s="103"/>
      <c r="FT31" s="103"/>
      <c r="FU31" s="103"/>
      <c r="FV31" s="103"/>
      <c r="FW31" s="103"/>
      <c r="FX31" s="103"/>
      <c r="FY31" s="103"/>
      <c r="FZ31" s="103"/>
      <c r="GA31" s="103"/>
      <c r="GB31" s="103"/>
      <c r="GC31" s="103"/>
      <c r="GD31" s="103"/>
      <c r="GE31" s="103"/>
      <c r="GF31" s="103"/>
      <c r="GG31" s="103"/>
      <c r="GH31" s="103"/>
      <c r="GI31" s="103"/>
      <c r="GJ31" s="103"/>
      <c r="GK31" s="103"/>
      <c r="GL31" s="103"/>
      <c r="GM31" s="103"/>
      <c r="GN31" s="103"/>
      <c r="GO31" s="103"/>
      <c r="GP31" s="103"/>
      <c r="GQ31" s="103"/>
      <c r="GR31" s="103"/>
      <c r="GS31" s="103"/>
      <c r="GT31" s="103"/>
      <c r="GU31" s="103"/>
      <c r="GV31" s="103"/>
      <c r="GW31" s="103"/>
      <c r="GX31" s="103"/>
      <c r="GY31" s="103"/>
      <c r="GZ31" s="103"/>
      <c r="HA31" s="103"/>
      <c r="HB31" s="103"/>
      <c r="HC31" s="103"/>
      <c r="HD31" s="103"/>
      <c r="HE31" s="103"/>
      <c r="HF31" s="103"/>
      <c r="HG31" s="103"/>
      <c r="HH31" s="103"/>
      <c r="HI31" s="103"/>
      <c r="HJ31" s="103"/>
      <c r="HK31" s="103"/>
      <c r="HL31" s="103"/>
      <c r="HM31" s="103"/>
      <c r="HN31" s="103"/>
      <c r="HO31" s="103"/>
      <c r="HP31" s="103"/>
      <c r="HQ31" s="103"/>
      <c r="HR31" s="103"/>
      <c r="HS31" s="103"/>
      <c r="HT31" s="103"/>
      <c r="HU31" s="103"/>
      <c r="HV31" s="103"/>
      <c r="HW31" s="103"/>
      <c r="HX31" s="103"/>
      <c r="HY31" s="103"/>
      <c r="HZ31" s="103"/>
      <c r="IA31" s="103"/>
      <c r="IB31" s="103"/>
      <c r="IC31" s="103"/>
      <c r="ID31" s="103"/>
      <c r="IE31" s="103"/>
      <c r="IF31" s="103"/>
      <c r="IG31" s="103"/>
      <c r="IH31" s="103"/>
      <c r="II31" s="103"/>
      <c r="IJ31" s="103"/>
      <c r="IK31" s="103"/>
      <c r="IL31" s="103"/>
      <c r="IM31" s="103"/>
      <c r="IN31" s="103"/>
      <c r="IO31" s="103"/>
      <c r="IP31" s="103"/>
      <c r="IQ31" s="103"/>
      <c r="IR31" s="103"/>
      <c r="IS31" s="103"/>
      <c r="IT31" s="103"/>
      <c r="IU31" s="103"/>
    </row>
    <row r="32" spans="1:255" ht="12" customHeight="1" x14ac:dyDescent="0.25">
      <c r="A32" s="2"/>
      <c r="B32" s="41"/>
      <c r="C32" s="43"/>
      <c r="D32" s="43"/>
      <c r="E32" s="43"/>
      <c r="F32" s="45"/>
      <c r="G32" s="46"/>
    </row>
    <row r="33" spans="1:255" s="104" customFormat="1" ht="12" customHeight="1" x14ac:dyDescent="0.25">
      <c r="A33" s="102"/>
      <c r="B33" s="47" t="s">
        <v>22</v>
      </c>
      <c r="C33" s="48"/>
      <c r="D33" s="49"/>
      <c r="E33" s="49"/>
      <c r="F33" s="50"/>
      <c r="G33" s="51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  <c r="BK33" s="103"/>
      <c r="BL33" s="103"/>
      <c r="BM33" s="103"/>
      <c r="BN33" s="103"/>
      <c r="BO33" s="103"/>
      <c r="BP33" s="103"/>
      <c r="BQ33" s="103"/>
      <c r="BR33" s="103"/>
      <c r="BS33" s="103"/>
      <c r="BT33" s="103"/>
      <c r="BU33" s="103"/>
      <c r="BV33" s="103"/>
      <c r="BW33" s="103"/>
      <c r="BX33" s="103"/>
      <c r="BY33" s="103"/>
      <c r="BZ33" s="103"/>
      <c r="CA33" s="103"/>
      <c r="CB33" s="103"/>
      <c r="CC33" s="103"/>
      <c r="CD33" s="103"/>
      <c r="CE33" s="103"/>
      <c r="CF33" s="103"/>
      <c r="CG33" s="103"/>
      <c r="CH33" s="103"/>
      <c r="CI33" s="103"/>
      <c r="CJ33" s="103"/>
      <c r="CK33" s="103"/>
      <c r="CL33" s="103"/>
      <c r="CM33" s="103"/>
      <c r="CN33" s="103"/>
      <c r="CO33" s="103"/>
      <c r="CP33" s="103"/>
      <c r="CQ33" s="103"/>
      <c r="CR33" s="103"/>
      <c r="CS33" s="103"/>
      <c r="CT33" s="103"/>
      <c r="CU33" s="103"/>
      <c r="CV33" s="103"/>
      <c r="CW33" s="103"/>
      <c r="CX33" s="103"/>
      <c r="CY33" s="103"/>
      <c r="CZ33" s="103"/>
      <c r="DA33" s="103"/>
      <c r="DB33" s="103"/>
      <c r="DC33" s="103"/>
      <c r="DD33" s="103"/>
      <c r="DE33" s="103"/>
      <c r="DF33" s="103"/>
      <c r="DG33" s="103"/>
      <c r="DH33" s="103"/>
      <c r="DI33" s="103"/>
      <c r="DJ33" s="103"/>
      <c r="DK33" s="103"/>
      <c r="DL33" s="103"/>
      <c r="DM33" s="103"/>
      <c r="DN33" s="103"/>
      <c r="DO33" s="103"/>
      <c r="DP33" s="103"/>
      <c r="DQ33" s="103"/>
      <c r="DR33" s="103"/>
      <c r="DS33" s="103"/>
      <c r="DT33" s="103"/>
      <c r="DU33" s="103"/>
      <c r="DV33" s="103"/>
      <c r="DW33" s="103"/>
      <c r="DX33" s="103"/>
      <c r="DY33" s="103"/>
      <c r="DZ33" s="103"/>
      <c r="EA33" s="103"/>
      <c r="EB33" s="103"/>
      <c r="EC33" s="103"/>
      <c r="ED33" s="103"/>
      <c r="EE33" s="103"/>
      <c r="EF33" s="103"/>
      <c r="EG33" s="103"/>
      <c r="EH33" s="103"/>
      <c r="EI33" s="103"/>
      <c r="EJ33" s="103"/>
      <c r="EK33" s="103"/>
      <c r="EL33" s="103"/>
      <c r="EM33" s="103"/>
      <c r="EN33" s="103"/>
      <c r="EO33" s="103"/>
      <c r="EP33" s="103"/>
      <c r="EQ33" s="103"/>
      <c r="ER33" s="103"/>
      <c r="ES33" s="103"/>
      <c r="ET33" s="103"/>
      <c r="EU33" s="103"/>
      <c r="EV33" s="103"/>
      <c r="EW33" s="103"/>
      <c r="EX33" s="103"/>
      <c r="EY33" s="103"/>
      <c r="EZ33" s="103"/>
      <c r="FA33" s="103"/>
      <c r="FB33" s="103"/>
      <c r="FC33" s="103"/>
      <c r="FD33" s="103"/>
      <c r="FE33" s="103"/>
      <c r="FF33" s="103"/>
      <c r="FG33" s="103"/>
      <c r="FH33" s="103"/>
      <c r="FI33" s="103"/>
      <c r="FJ33" s="103"/>
      <c r="FK33" s="103"/>
      <c r="FL33" s="103"/>
      <c r="FM33" s="103"/>
      <c r="FN33" s="103"/>
      <c r="FO33" s="103"/>
      <c r="FP33" s="103"/>
      <c r="FQ33" s="103"/>
      <c r="FR33" s="103"/>
      <c r="FS33" s="103"/>
      <c r="FT33" s="103"/>
      <c r="FU33" s="103"/>
      <c r="FV33" s="103"/>
      <c r="FW33" s="103"/>
      <c r="FX33" s="103"/>
      <c r="FY33" s="103"/>
      <c r="FZ33" s="103"/>
      <c r="GA33" s="103"/>
      <c r="GB33" s="103"/>
      <c r="GC33" s="103"/>
      <c r="GD33" s="103"/>
      <c r="GE33" s="103"/>
      <c r="GF33" s="103"/>
      <c r="GG33" s="103"/>
      <c r="GH33" s="103"/>
      <c r="GI33" s="103"/>
      <c r="GJ33" s="103"/>
      <c r="GK33" s="103"/>
      <c r="GL33" s="103"/>
      <c r="GM33" s="103"/>
      <c r="GN33" s="103"/>
      <c r="GO33" s="103"/>
      <c r="GP33" s="103"/>
      <c r="GQ33" s="103"/>
      <c r="GR33" s="103"/>
      <c r="GS33" s="103"/>
      <c r="GT33" s="103"/>
      <c r="GU33" s="103"/>
      <c r="GV33" s="103"/>
      <c r="GW33" s="103"/>
      <c r="GX33" s="103"/>
      <c r="GY33" s="103"/>
      <c r="GZ33" s="103"/>
      <c r="HA33" s="103"/>
      <c r="HB33" s="103"/>
      <c r="HC33" s="103"/>
      <c r="HD33" s="103"/>
      <c r="HE33" s="103"/>
      <c r="HF33" s="103"/>
      <c r="HG33" s="103"/>
      <c r="HH33" s="103"/>
      <c r="HI33" s="103"/>
      <c r="HJ33" s="103"/>
      <c r="HK33" s="103"/>
      <c r="HL33" s="103"/>
      <c r="HM33" s="103"/>
      <c r="HN33" s="103"/>
      <c r="HO33" s="103"/>
      <c r="HP33" s="103"/>
      <c r="HQ33" s="103"/>
      <c r="HR33" s="103"/>
      <c r="HS33" s="103"/>
      <c r="HT33" s="103"/>
      <c r="HU33" s="103"/>
      <c r="HV33" s="103"/>
      <c r="HW33" s="103"/>
      <c r="HX33" s="103"/>
      <c r="HY33" s="103"/>
      <c r="HZ33" s="103"/>
      <c r="IA33" s="103"/>
      <c r="IB33" s="103"/>
      <c r="IC33" s="103"/>
      <c r="ID33" s="103"/>
      <c r="IE33" s="103"/>
      <c r="IF33" s="103"/>
      <c r="IG33" s="103"/>
      <c r="IH33" s="103"/>
      <c r="II33" s="103"/>
      <c r="IJ33" s="103"/>
      <c r="IK33" s="103"/>
      <c r="IL33" s="103"/>
      <c r="IM33" s="103"/>
      <c r="IN33" s="103"/>
      <c r="IO33" s="103"/>
      <c r="IP33" s="103"/>
      <c r="IQ33" s="103"/>
      <c r="IR33" s="103"/>
      <c r="IS33" s="103"/>
      <c r="IT33" s="103"/>
      <c r="IU33" s="103"/>
    </row>
    <row r="34" spans="1:255" s="104" customFormat="1" ht="24" customHeight="1" x14ac:dyDescent="0.25">
      <c r="A34" s="102"/>
      <c r="B34" s="52" t="s">
        <v>14</v>
      </c>
      <c r="C34" s="53" t="s">
        <v>15</v>
      </c>
      <c r="D34" s="53" t="s">
        <v>16</v>
      </c>
      <c r="E34" s="52" t="s">
        <v>58</v>
      </c>
      <c r="F34" s="53" t="s">
        <v>18</v>
      </c>
      <c r="G34" s="52" t="s">
        <v>19</v>
      </c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3"/>
      <c r="BM34" s="103"/>
      <c r="BN34" s="103"/>
      <c r="BO34" s="103"/>
      <c r="BP34" s="103"/>
      <c r="BQ34" s="103"/>
      <c r="BR34" s="103"/>
      <c r="BS34" s="103"/>
      <c r="BT34" s="103"/>
      <c r="BU34" s="103"/>
      <c r="BV34" s="103"/>
      <c r="BW34" s="103"/>
      <c r="BX34" s="103"/>
      <c r="BY34" s="103"/>
      <c r="BZ34" s="103"/>
      <c r="CA34" s="103"/>
      <c r="CB34" s="103"/>
      <c r="CC34" s="103"/>
      <c r="CD34" s="103"/>
      <c r="CE34" s="103"/>
      <c r="CF34" s="103"/>
      <c r="CG34" s="103"/>
      <c r="CH34" s="103"/>
      <c r="CI34" s="103"/>
      <c r="CJ34" s="103"/>
      <c r="CK34" s="103"/>
      <c r="CL34" s="103"/>
      <c r="CM34" s="103"/>
      <c r="CN34" s="103"/>
      <c r="CO34" s="103"/>
      <c r="CP34" s="103"/>
      <c r="CQ34" s="103"/>
      <c r="CR34" s="103"/>
      <c r="CS34" s="103"/>
      <c r="CT34" s="103"/>
      <c r="CU34" s="103"/>
      <c r="CV34" s="103"/>
      <c r="CW34" s="103"/>
      <c r="CX34" s="103"/>
      <c r="CY34" s="103"/>
      <c r="CZ34" s="103"/>
      <c r="DA34" s="103"/>
      <c r="DB34" s="103"/>
      <c r="DC34" s="103"/>
      <c r="DD34" s="103"/>
      <c r="DE34" s="103"/>
      <c r="DF34" s="103"/>
      <c r="DG34" s="103"/>
      <c r="DH34" s="103"/>
      <c r="DI34" s="103"/>
      <c r="DJ34" s="103"/>
      <c r="DK34" s="103"/>
      <c r="DL34" s="103"/>
      <c r="DM34" s="103"/>
      <c r="DN34" s="103"/>
      <c r="DO34" s="103"/>
      <c r="DP34" s="103"/>
      <c r="DQ34" s="103"/>
      <c r="DR34" s="103"/>
      <c r="DS34" s="103"/>
      <c r="DT34" s="103"/>
      <c r="DU34" s="103"/>
      <c r="DV34" s="103"/>
      <c r="DW34" s="103"/>
      <c r="DX34" s="103"/>
      <c r="DY34" s="103"/>
      <c r="DZ34" s="103"/>
      <c r="EA34" s="103"/>
      <c r="EB34" s="103"/>
      <c r="EC34" s="103"/>
      <c r="ED34" s="103"/>
      <c r="EE34" s="103"/>
      <c r="EF34" s="103"/>
      <c r="EG34" s="103"/>
      <c r="EH34" s="103"/>
      <c r="EI34" s="103"/>
      <c r="EJ34" s="103"/>
      <c r="EK34" s="103"/>
      <c r="EL34" s="103"/>
      <c r="EM34" s="103"/>
      <c r="EN34" s="103"/>
      <c r="EO34" s="103"/>
      <c r="EP34" s="103"/>
      <c r="EQ34" s="103"/>
      <c r="ER34" s="103"/>
      <c r="ES34" s="103"/>
      <c r="ET34" s="103"/>
      <c r="EU34" s="103"/>
      <c r="EV34" s="103"/>
      <c r="EW34" s="103"/>
      <c r="EX34" s="103"/>
      <c r="EY34" s="103"/>
      <c r="EZ34" s="103"/>
      <c r="FA34" s="103"/>
      <c r="FB34" s="103"/>
      <c r="FC34" s="103"/>
      <c r="FD34" s="103"/>
      <c r="FE34" s="103"/>
      <c r="FF34" s="103"/>
      <c r="FG34" s="103"/>
      <c r="FH34" s="103"/>
      <c r="FI34" s="103"/>
      <c r="FJ34" s="103"/>
      <c r="FK34" s="103"/>
      <c r="FL34" s="103"/>
      <c r="FM34" s="103"/>
      <c r="FN34" s="103"/>
      <c r="FO34" s="103"/>
      <c r="FP34" s="103"/>
      <c r="FQ34" s="103"/>
      <c r="FR34" s="103"/>
      <c r="FS34" s="103"/>
      <c r="FT34" s="103"/>
      <c r="FU34" s="103"/>
      <c r="FV34" s="103"/>
      <c r="FW34" s="103"/>
      <c r="FX34" s="103"/>
      <c r="FY34" s="103"/>
      <c r="FZ34" s="103"/>
      <c r="GA34" s="103"/>
      <c r="GB34" s="103"/>
      <c r="GC34" s="103"/>
      <c r="GD34" s="103"/>
      <c r="GE34" s="103"/>
      <c r="GF34" s="103"/>
      <c r="GG34" s="103"/>
      <c r="GH34" s="103"/>
      <c r="GI34" s="103"/>
      <c r="GJ34" s="103"/>
      <c r="GK34" s="103"/>
      <c r="GL34" s="103"/>
      <c r="GM34" s="103"/>
      <c r="GN34" s="103"/>
      <c r="GO34" s="103"/>
      <c r="GP34" s="103"/>
      <c r="GQ34" s="103"/>
      <c r="GR34" s="103"/>
      <c r="GS34" s="103"/>
      <c r="GT34" s="103"/>
      <c r="GU34" s="103"/>
      <c r="GV34" s="103"/>
      <c r="GW34" s="103"/>
      <c r="GX34" s="103"/>
      <c r="GY34" s="103"/>
      <c r="GZ34" s="103"/>
      <c r="HA34" s="103"/>
      <c r="HB34" s="103"/>
      <c r="HC34" s="103"/>
      <c r="HD34" s="103"/>
      <c r="HE34" s="103"/>
      <c r="HF34" s="103"/>
      <c r="HG34" s="103"/>
      <c r="HH34" s="103"/>
      <c r="HI34" s="103"/>
      <c r="HJ34" s="103"/>
      <c r="HK34" s="103"/>
      <c r="HL34" s="103"/>
      <c r="HM34" s="103"/>
      <c r="HN34" s="103"/>
      <c r="HO34" s="103"/>
      <c r="HP34" s="103"/>
      <c r="HQ34" s="103"/>
      <c r="HR34" s="103"/>
      <c r="HS34" s="103"/>
      <c r="HT34" s="103"/>
      <c r="HU34" s="103"/>
      <c r="HV34" s="103"/>
      <c r="HW34" s="103"/>
      <c r="HX34" s="103"/>
      <c r="HY34" s="103"/>
      <c r="HZ34" s="103"/>
      <c r="IA34" s="103"/>
      <c r="IB34" s="103"/>
      <c r="IC34" s="103"/>
      <c r="ID34" s="103"/>
      <c r="IE34" s="103"/>
      <c r="IF34" s="103"/>
      <c r="IG34" s="103"/>
      <c r="IH34" s="103"/>
      <c r="II34" s="103"/>
      <c r="IJ34" s="103"/>
      <c r="IK34" s="103"/>
      <c r="IL34" s="103"/>
      <c r="IM34" s="103"/>
      <c r="IN34" s="103"/>
      <c r="IO34" s="103"/>
      <c r="IP34" s="103"/>
      <c r="IQ34" s="103"/>
      <c r="IR34" s="103"/>
      <c r="IS34" s="103"/>
      <c r="IT34" s="103"/>
      <c r="IU34" s="103"/>
    </row>
    <row r="35" spans="1:255" ht="12" customHeight="1" x14ac:dyDescent="0.25">
      <c r="A35" s="5"/>
      <c r="B35" s="54"/>
      <c r="C35" s="55" t="s">
        <v>58</v>
      </c>
      <c r="D35" s="55" t="s">
        <v>58</v>
      </c>
      <c r="E35" s="55" t="s">
        <v>58</v>
      </c>
      <c r="F35" s="56" t="s">
        <v>58</v>
      </c>
      <c r="G35" s="105"/>
    </row>
    <row r="36" spans="1:255" s="104" customFormat="1" ht="12.75" customHeight="1" x14ac:dyDescent="0.25">
      <c r="A36" s="102"/>
      <c r="B36" s="8" t="s">
        <v>23</v>
      </c>
      <c r="C36" s="9"/>
      <c r="D36" s="9"/>
      <c r="E36" s="9"/>
      <c r="F36" s="57"/>
      <c r="G36" s="106">
        <f>+G35</f>
        <v>0</v>
      </c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103"/>
      <c r="BM36" s="103"/>
      <c r="BN36" s="103"/>
      <c r="BO36" s="103"/>
      <c r="BP36" s="103"/>
      <c r="BQ36" s="103"/>
      <c r="BR36" s="103"/>
      <c r="BS36" s="103"/>
      <c r="BT36" s="103"/>
      <c r="BU36" s="103"/>
      <c r="BV36" s="103"/>
      <c r="BW36" s="103"/>
      <c r="BX36" s="103"/>
      <c r="BY36" s="103"/>
      <c r="BZ36" s="103"/>
      <c r="CA36" s="103"/>
      <c r="CB36" s="103"/>
      <c r="CC36" s="103"/>
      <c r="CD36" s="103"/>
      <c r="CE36" s="103"/>
      <c r="CF36" s="103"/>
      <c r="CG36" s="103"/>
      <c r="CH36" s="103"/>
      <c r="CI36" s="103"/>
      <c r="CJ36" s="103"/>
      <c r="CK36" s="103"/>
      <c r="CL36" s="103"/>
      <c r="CM36" s="103"/>
      <c r="CN36" s="103"/>
      <c r="CO36" s="103"/>
      <c r="CP36" s="103"/>
      <c r="CQ36" s="103"/>
      <c r="CR36" s="103"/>
      <c r="CS36" s="103"/>
      <c r="CT36" s="103"/>
      <c r="CU36" s="103"/>
      <c r="CV36" s="103"/>
      <c r="CW36" s="103"/>
      <c r="CX36" s="103"/>
      <c r="CY36" s="103"/>
      <c r="CZ36" s="103"/>
      <c r="DA36" s="103"/>
      <c r="DB36" s="103"/>
      <c r="DC36" s="103"/>
      <c r="DD36" s="103"/>
      <c r="DE36" s="103"/>
      <c r="DF36" s="103"/>
      <c r="DG36" s="103"/>
      <c r="DH36" s="103"/>
      <c r="DI36" s="103"/>
      <c r="DJ36" s="103"/>
      <c r="DK36" s="103"/>
      <c r="DL36" s="103"/>
      <c r="DM36" s="103"/>
      <c r="DN36" s="103"/>
      <c r="DO36" s="103"/>
      <c r="DP36" s="103"/>
      <c r="DQ36" s="103"/>
      <c r="DR36" s="103"/>
      <c r="DS36" s="103"/>
      <c r="DT36" s="103"/>
      <c r="DU36" s="103"/>
      <c r="DV36" s="103"/>
      <c r="DW36" s="103"/>
      <c r="DX36" s="103"/>
      <c r="DY36" s="103"/>
      <c r="DZ36" s="103"/>
      <c r="EA36" s="103"/>
      <c r="EB36" s="103"/>
      <c r="EC36" s="103"/>
      <c r="ED36" s="103"/>
      <c r="EE36" s="103"/>
      <c r="EF36" s="103"/>
      <c r="EG36" s="103"/>
      <c r="EH36" s="103"/>
      <c r="EI36" s="103"/>
      <c r="EJ36" s="103"/>
      <c r="EK36" s="103"/>
      <c r="EL36" s="103"/>
      <c r="EM36" s="103"/>
      <c r="EN36" s="103"/>
      <c r="EO36" s="103"/>
      <c r="EP36" s="103"/>
      <c r="EQ36" s="103"/>
      <c r="ER36" s="103"/>
      <c r="ES36" s="103"/>
      <c r="ET36" s="103"/>
      <c r="EU36" s="103"/>
      <c r="EV36" s="103"/>
      <c r="EW36" s="103"/>
      <c r="EX36" s="103"/>
      <c r="EY36" s="103"/>
      <c r="EZ36" s="103"/>
      <c r="FA36" s="103"/>
      <c r="FB36" s="103"/>
      <c r="FC36" s="103"/>
      <c r="FD36" s="103"/>
      <c r="FE36" s="103"/>
      <c r="FF36" s="103"/>
      <c r="FG36" s="103"/>
      <c r="FH36" s="103"/>
      <c r="FI36" s="103"/>
      <c r="FJ36" s="103"/>
      <c r="FK36" s="103"/>
      <c r="FL36" s="103"/>
      <c r="FM36" s="103"/>
      <c r="FN36" s="103"/>
      <c r="FO36" s="103"/>
      <c r="FP36" s="103"/>
      <c r="FQ36" s="103"/>
      <c r="FR36" s="103"/>
      <c r="FS36" s="103"/>
      <c r="FT36" s="103"/>
      <c r="FU36" s="103"/>
      <c r="FV36" s="103"/>
      <c r="FW36" s="103"/>
      <c r="FX36" s="103"/>
      <c r="FY36" s="103"/>
      <c r="FZ36" s="103"/>
      <c r="GA36" s="103"/>
      <c r="GB36" s="103"/>
      <c r="GC36" s="103"/>
      <c r="GD36" s="103"/>
      <c r="GE36" s="103"/>
      <c r="GF36" s="103"/>
      <c r="GG36" s="103"/>
      <c r="GH36" s="103"/>
      <c r="GI36" s="103"/>
      <c r="GJ36" s="103"/>
      <c r="GK36" s="103"/>
      <c r="GL36" s="103"/>
      <c r="GM36" s="103"/>
      <c r="GN36" s="103"/>
      <c r="GO36" s="103"/>
      <c r="GP36" s="103"/>
      <c r="GQ36" s="103"/>
      <c r="GR36" s="103"/>
      <c r="GS36" s="103"/>
      <c r="GT36" s="103"/>
      <c r="GU36" s="103"/>
      <c r="GV36" s="103"/>
      <c r="GW36" s="103"/>
      <c r="GX36" s="103"/>
      <c r="GY36" s="103"/>
      <c r="GZ36" s="103"/>
      <c r="HA36" s="103"/>
      <c r="HB36" s="103"/>
      <c r="HC36" s="103"/>
      <c r="HD36" s="103"/>
      <c r="HE36" s="103"/>
      <c r="HF36" s="103"/>
      <c r="HG36" s="103"/>
      <c r="HH36" s="103"/>
      <c r="HI36" s="103"/>
      <c r="HJ36" s="103"/>
      <c r="HK36" s="103"/>
      <c r="HL36" s="103"/>
      <c r="HM36" s="103"/>
      <c r="HN36" s="103"/>
      <c r="HO36" s="103"/>
      <c r="HP36" s="103"/>
      <c r="HQ36" s="103"/>
      <c r="HR36" s="103"/>
      <c r="HS36" s="103"/>
      <c r="HT36" s="103"/>
      <c r="HU36" s="103"/>
      <c r="HV36" s="103"/>
      <c r="HW36" s="103"/>
      <c r="HX36" s="103"/>
      <c r="HY36" s="103"/>
      <c r="HZ36" s="103"/>
      <c r="IA36" s="103"/>
      <c r="IB36" s="103"/>
      <c r="IC36" s="103"/>
      <c r="ID36" s="103"/>
      <c r="IE36" s="103"/>
      <c r="IF36" s="103"/>
      <c r="IG36" s="103"/>
      <c r="IH36" s="103"/>
      <c r="II36" s="103"/>
      <c r="IJ36" s="103"/>
      <c r="IK36" s="103"/>
      <c r="IL36" s="103"/>
      <c r="IM36" s="103"/>
      <c r="IN36" s="103"/>
      <c r="IO36" s="103"/>
      <c r="IP36" s="103"/>
      <c r="IQ36" s="103"/>
      <c r="IR36" s="103"/>
      <c r="IS36" s="103"/>
      <c r="IT36" s="103"/>
      <c r="IU36" s="103"/>
    </row>
    <row r="37" spans="1:255" ht="12" customHeight="1" x14ac:dyDescent="0.25">
      <c r="A37" s="2"/>
      <c r="B37" s="58"/>
      <c r="C37" s="59"/>
      <c r="D37" s="59"/>
      <c r="E37" s="59"/>
      <c r="F37" s="60"/>
      <c r="G37" s="61"/>
    </row>
    <row r="38" spans="1:255" s="104" customFormat="1" ht="12" customHeight="1" x14ac:dyDescent="0.25">
      <c r="A38" s="102"/>
      <c r="B38" s="47" t="s">
        <v>24</v>
      </c>
      <c r="C38" s="48"/>
      <c r="D38" s="49"/>
      <c r="E38" s="49"/>
      <c r="F38" s="50"/>
      <c r="G38" s="51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3"/>
      <c r="BM38" s="103"/>
      <c r="BN38" s="103"/>
      <c r="BO38" s="103"/>
      <c r="BP38" s="103"/>
      <c r="BQ38" s="103"/>
      <c r="BR38" s="103"/>
      <c r="BS38" s="103"/>
      <c r="BT38" s="103"/>
      <c r="BU38" s="103"/>
      <c r="BV38" s="103"/>
      <c r="BW38" s="103"/>
      <c r="BX38" s="103"/>
      <c r="BY38" s="103"/>
      <c r="BZ38" s="103"/>
      <c r="CA38" s="103"/>
      <c r="CB38" s="103"/>
      <c r="CC38" s="103"/>
      <c r="CD38" s="103"/>
      <c r="CE38" s="103"/>
      <c r="CF38" s="103"/>
      <c r="CG38" s="103"/>
      <c r="CH38" s="103"/>
      <c r="CI38" s="103"/>
      <c r="CJ38" s="103"/>
      <c r="CK38" s="103"/>
      <c r="CL38" s="103"/>
      <c r="CM38" s="103"/>
      <c r="CN38" s="103"/>
      <c r="CO38" s="103"/>
      <c r="CP38" s="103"/>
      <c r="CQ38" s="103"/>
      <c r="CR38" s="103"/>
      <c r="CS38" s="103"/>
      <c r="CT38" s="103"/>
      <c r="CU38" s="103"/>
      <c r="CV38" s="103"/>
      <c r="CW38" s="103"/>
      <c r="CX38" s="103"/>
      <c r="CY38" s="103"/>
      <c r="CZ38" s="103"/>
      <c r="DA38" s="103"/>
      <c r="DB38" s="103"/>
      <c r="DC38" s="103"/>
      <c r="DD38" s="103"/>
      <c r="DE38" s="103"/>
      <c r="DF38" s="103"/>
      <c r="DG38" s="103"/>
      <c r="DH38" s="103"/>
      <c r="DI38" s="103"/>
      <c r="DJ38" s="103"/>
      <c r="DK38" s="103"/>
      <c r="DL38" s="103"/>
      <c r="DM38" s="103"/>
      <c r="DN38" s="103"/>
      <c r="DO38" s="103"/>
      <c r="DP38" s="103"/>
      <c r="DQ38" s="103"/>
      <c r="DR38" s="103"/>
      <c r="DS38" s="103"/>
      <c r="DT38" s="103"/>
      <c r="DU38" s="103"/>
      <c r="DV38" s="103"/>
      <c r="DW38" s="103"/>
      <c r="DX38" s="103"/>
      <c r="DY38" s="103"/>
      <c r="DZ38" s="103"/>
      <c r="EA38" s="103"/>
      <c r="EB38" s="103"/>
      <c r="EC38" s="103"/>
      <c r="ED38" s="103"/>
      <c r="EE38" s="103"/>
      <c r="EF38" s="103"/>
      <c r="EG38" s="103"/>
      <c r="EH38" s="103"/>
      <c r="EI38" s="103"/>
      <c r="EJ38" s="103"/>
      <c r="EK38" s="103"/>
      <c r="EL38" s="103"/>
      <c r="EM38" s="103"/>
      <c r="EN38" s="103"/>
      <c r="EO38" s="103"/>
      <c r="EP38" s="103"/>
      <c r="EQ38" s="103"/>
      <c r="ER38" s="103"/>
      <c r="ES38" s="103"/>
      <c r="ET38" s="103"/>
      <c r="EU38" s="103"/>
      <c r="EV38" s="103"/>
      <c r="EW38" s="103"/>
      <c r="EX38" s="103"/>
      <c r="EY38" s="103"/>
      <c r="EZ38" s="103"/>
      <c r="FA38" s="103"/>
      <c r="FB38" s="103"/>
      <c r="FC38" s="103"/>
      <c r="FD38" s="103"/>
      <c r="FE38" s="103"/>
      <c r="FF38" s="103"/>
      <c r="FG38" s="103"/>
      <c r="FH38" s="103"/>
      <c r="FI38" s="103"/>
      <c r="FJ38" s="103"/>
      <c r="FK38" s="103"/>
      <c r="FL38" s="103"/>
      <c r="FM38" s="103"/>
      <c r="FN38" s="103"/>
      <c r="FO38" s="103"/>
      <c r="FP38" s="103"/>
      <c r="FQ38" s="103"/>
      <c r="FR38" s="103"/>
      <c r="FS38" s="103"/>
      <c r="FT38" s="103"/>
      <c r="FU38" s="103"/>
      <c r="FV38" s="103"/>
      <c r="FW38" s="103"/>
      <c r="FX38" s="103"/>
      <c r="FY38" s="103"/>
      <c r="FZ38" s="103"/>
      <c r="GA38" s="103"/>
      <c r="GB38" s="103"/>
      <c r="GC38" s="103"/>
      <c r="GD38" s="103"/>
      <c r="GE38" s="103"/>
      <c r="GF38" s="103"/>
      <c r="GG38" s="103"/>
      <c r="GH38" s="103"/>
      <c r="GI38" s="103"/>
      <c r="GJ38" s="103"/>
      <c r="GK38" s="103"/>
      <c r="GL38" s="103"/>
      <c r="GM38" s="103"/>
      <c r="GN38" s="103"/>
      <c r="GO38" s="103"/>
      <c r="GP38" s="103"/>
      <c r="GQ38" s="103"/>
      <c r="GR38" s="103"/>
      <c r="GS38" s="103"/>
      <c r="GT38" s="103"/>
      <c r="GU38" s="103"/>
      <c r="GV38" s="103"/>
      <c r="GW38" s="103"/>
      <c r="GX38" s="103"/>
      <c r="GY38" s="103"/>
      <c r="GZ38" s="103"/>
      <c r="HA38" s="103"/>
      <c r="HB38" s="103"/>
      <c r="HC38" s="103"/>
      <c r="HD38" s="103"/>
      <c r="HE38" s="103"/>
      <c r="HF38" s="103"/>
      <c r="HG38" s="103"/>
      <c r="HH38" s="103"/>
      <c r="HI38" s="103"/>
      <c r="HJ38" s="103"/>
      <c r="HK38" s="103"/>
      <c r="HL38" s="103"/>
      <c r="HM38" s="103"/>
      <c r="HN38" s="103"/>
      <c r="HO38" s="103"/>
      <c r="HP38" s="103"/>
      <c r="HQ38" s="103"/>
      <c r="HR38" s="103"/>
      <c r="HS38" s="103"/>
      <c r="HT38" s="103"/>
      <c r="HU38" s="103"/>
      <c r="HV38" s="103"/>
      <c r="HW38" s="103"/>
      <c r="HX38" s="103"/>
      <c r="HY38" s="103"/>
      <c r="HZ38" s="103"/>
      <c r="IA38" s="103"/>
      <c r="IB38" s="103"/>
      <c r="IC38" s="103"/>
      <c r="ID38" s="103"/>
      <c r="IE38" s="103"/>
      <c r="IF38" s="103"/>
      <c r="IG38" s="103"/>
      <c r="IH38" s="103"/>
      <c r="II38" s="103"/>
      <c r="IJ38" s="103"/>
      <c r="IK38" s="103"/>
      <c r="IL38" s="103"/>
      <c r="IM38" s="103"/>
      <c r="IN38" s="103"/>
      <c r="IO38" s="103"/>
      <c r="IP38" s="103"/>
      <c r="IQ38" s="103"/>
      <c r="IR38" s="103"/>
      <c r="IS38" s="103"/>
      <c r="IT38" s="103"/>
      <c r="IU38" s="103"/>
    </row>
    <row r="39" spans="1:255" s="104" customFormat="1" ht="24" customHeight="1" x14ac:dyDescent="0.25">
      <c r="A39" s="102"/>
      <c r="B39" s="52" t="s">
        <v>14</v>
      </c>
      <c r="C39" s="53" t="s">
        <v>15</v>
      </c>
      <c r="D39" s="53" t="s">
        <v>16</v>
      </c>
      <c r="E39" s="52" t="s">
        <v>17</v>
      </c>
      <c r="F39" s="53" t="s">
        <v>18</v>
      </c>
      <c r="G39" s="52" t="s">
        <v>19</v>
      </c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3"/>
      <c r="BM39" s="103"/>
      <c r="BN39" s="103"/>
      <c r="BO39" s="103"/>
      <c r="BP39" s="103"/>
      <c r="BQ39" s="103"/>
      <c r="BR39" s="103"/>
      <c r="BS39" s="103"/>
      <c r="BT39" s="103"/>
      <c r="BU39" s="103"/>
      <c r="BV39" s="103"/>
      <c r="BW39" s="103"/>
      <c r="BX39" s="103"/>
      <c r="BY39" s="103"/>
      <c r="BZ39" s="103"/>
      <c r="CA39" s="103"/>
      <c r="CB39" s="103"/>
      <c r="CC39" s="103"/>
      <c r="CD39" s="103"/>
      <c r="CE39" s="103"/>
      <c r="CF39" s="103"/>
      <c r="CG39" s="103"/>
      <c r="CH39" s="103"/>
      <c r="CI39" s="103"/>
      <c r="CJ39" s="103"/>
      <c r="CK39" s="103"/>
      <c r="CL39" s="103"/>
      <c r="CM39" s="103"/>
      <c r="CN39" s="103"/>
      <c r="CO39" s="103"/>
      <c r="CP39" s="103"/>
      <c r="CQ39" s="103"/>
      <c r="CR39" s="103"/>
      <c r="CS39" s="103"/>
      <c r="CT39" s="103"/>
      <c r="CU39" s="103"/>
      <c r="CV39" s="103"/>
      <c r="CW39" s="103"/>
      <c r="CX39" s="103"/>
      <c r="CY39" s="103"/>
      <c r="CZ39" s="103"/>
      <c r="DA39" s="103"/>
      <c r="DB39" s="103"/>
      <c r="DC39" s="103"/>
      <c r="DD39" s="103"/>
      <c r="DE39" s="103"/>
      <c r="DF39" s="103"/>
      <c r="DG39" s="103"/>
      <c r="DH39" s="103"/>
      <c r="DI39" s="103"/>
      <c r="DJ39" s="103"/>
      <c r="DK39" s="103"/>
      <c r="DL39" s="103"/>
      <c r="DM39" s="103"/>
      <c r="DN39" s="103"/>
      <c r="DO39" s="103"/>
      <c r="DP39" s="103"/>
      <c r="DQ39" s="103"/>
      <c r="DR39" s="103"/>
      <c r="DS39" s="103"/>
      <c r="DT39" s="103"/>
      <c r="DU39" s="103"/>
      <c r="DV39" s="103"/>
      <c r="DW39" s="103"/>
      <c r="DX39" s="103"/>
      <c r="DY39" s="103"/>
      <c r="DZ39" s="103"/>
      <c r="EA39" s="103"/>
      <c r="EB39" s="103"/>
      <c r="EC39" s="103"/>
      <c r="ED39" s="103"/>
      <c r="EE39" s="103"/>
      <c r="EF39" s="103"/>
      <c r="EG39" s="103"/>
      <c r="EH39" s="103"/>
      <c r="EI39" s="103"/>
      <c r="EJ39" s="103"/>
      <c r="EK39" s="103"/>
      <c r="EL39" s="103"/>
      <c r="EM39" s="103"/>
      <c r="EN39" s="103"/>
      <c r="EO39" s="103"/>
      <c r="EP39" s="103"/>
      <c r="EQ39" s="103"/>
      <c r="ER39" s="103"/>
      <c r="ES39" s="103"/>
      <c r="ET39" s="103"/>
      <c r="EU39" s="103"/>
      <c r="EV39" s="103"/>
      <c r="EW39" s="103"/>
      <c r="EX39" s="103"/>
      <c r="EY39" s="103"/>
      <c r="EZ39" s="103"/>
      <c r="FA39" s="103"/>
      <c r="FB39" s="103"/>
      <c r="FC39" s="103"/>
      <c r="FD39" s="103"/>
      <c r="FE39" s="103"/>
      <c r="FF39" s="103"/>
      <c r="FG39" s="103"/>
      <c r="FH39" s="103"/>
      <c r="FI39" s="103"/>
      <c r="FJ39" s="103"/>
      <c r="FK39" s="103"/>
      <c r="FL39" s="103"/>
      <c r="FM39" s="103"/>
      <c r="FN39" s="103"/>
      <c r="FO39" s="103"/>
      <c r="FP39" s="103"/>
      <c r="FQ39" s="103"/>
      <c r="FR39" s="103"/>
      <c r="FS39" s="103"/>
      <c r="FT39" s="103"/>
      <c r="FU39" s="103"/>
      <c r="FV39" s="103"/>
      <c r="FW39" s="103"/>
      <c r="FX39" s="103"/>
      <c r="FY39" s="103"/>
      <c r="FZ39" s="103"/>
      <c r="GA39" s="103"/>
      <c r="GB39" s="103"/>
      <c r="GC39" s="103"/>
      <c r="GD39" s="103"/>
      <c r="GE39" s="103"/>
      <c r="GF39" s="103"/>
      <c r="GG39" s="103"/>
      <c r="GH39" s="103"/>
      <c r="GI39" s="103"/>
      <c r="GJ39" s="103"/>
      <c r="GK39" s="103"/>
      <c r="GL39" s="103"/>
      <c r="GM39" s="103"/>
      <c r="GN39" s="103"/>
      <c r="GO39" s="103"/>
      <c r="GP39" s="103"/>
      <c r="GQ39" s="103"/>
      <c r="GR39" s="103"/>
      <c r="GS39" s="103"/>
      <c r="GT39" s="103"/>
      <c r="GU39" s="103"/>
      <c r="GV39" s="103"/>
      <c r="GW39" s="103"/>
      <c r="GX39" s="103"/>
      <c r="GY39" s="103"/>
      <c r="GZ39" s="103"/>
      <c r="HA39" s="103"/>
      <c r="HB39" s="103"/>
      <c r="HC39" s="103"/>
      <c r="HD39" s="103"/>
      <c r="HE39" s="103"/>
      <c r="HF39" s="103"/>
      <c r="HG39" s="103"/>
      <c r="HH39" s="103"/>
      <c r="HI39" s="103"/>
      <c r="HJ39" s="103"/>
      <c r="HK39" s="103"/>
      <c r="HL39" s="103"/>
      <c r="HM39" s="103"/>
      <c r="HN39" s="103"/>
      <c r="HO39" s="103"/>
      <c r="HP39" s="103"/>
      <c r="HQ39" s="103"/>
      <c r="HR39" s="103"/>
      <c r="HS39" s="103"/>
      <c r="HT39" s="103"/>
      <c r="HU39" s="103"/>
      <c r="HV39" s="103"/>
      <c r="HW39" s="103"/>
      <c r="HX39" s="103"/>
      <c r="HY39" s="103"/>
      <c r="HZ39" s="103"/>
      <c r="IA39" s="103"/>
      <c r="IB39" s="103"/>
      <c r="IC39" s="103"/>
      <c r="ID39" s="103"/>
      <c r="IE39" s="103"/>
      <c r="IF39" s="103"/>
      <c r="IG39" s="103"/>
      <c r="IH39" s="103"/>
      <c r="II39" s="103"/>
      <c r="IJ39" s="103"/>
      <c r="IK39" s="103"/>
      <c r="IL39" s="103"/>
      <c r="IM39" s="103"/>
      <c r="IN39" s="103"/>
      <c r="IO39" s="103"/>
      <c r="IP39" s="103"/>
      <c r="IQ39" s="103"/>
      <c r="IR39" s="103"/>
      <c r="IS39" s="103"/>
      <c r="IT39" s="103"/>
      <c r="IU39" s="103"/>
    </row>
    <row r="40" spans="1:255" ht="12" customHeight="1" x14ac:dyDescent="0.25">
      <c r="A40" s="5"/>
      <c r="B40" s="54" t="s">
        <v>91</v>
      </c>
      <c r="C40" s="55" t="s">
        <v>25</v>
      </c>
      <c r="D40" s="55">
        <v>0.125</v>
      </c>
      <c r="E40" s="55" t="s">
        <v>92</v>
      </c>
      <c r="F40" s="56">
        <v>380800</v>
      </c>
      <c r="G40" s="105">
        <f>D40*F40</f>
        <v>47600</v>
      </c>
    </row>
    <row r="41" spans="1:255" ht="12" customHeight="1" x14ac:dyDescent="0.25">
      <c r="A41" s="5"/>
      <c r="B41" s="54" t="s">
        <v>91</v>
      </c>
      <c r="C41" s="55" t="s">
        <v>25</v>
      </c>
      <c r="D41" s="55">
        <v>0.125</v>
      </c>
      <c r="E41" s="55" t="s">
        <v>93</v>
      </c>
      <c r="F41" s="56">
        <v>380800</v>
      </c>
      <c r="G41" s="105">
        <f t="shared" ref="G41:G44" si="1">D41*F41</f>
        <v>47600</v>
      </c>
    </row>
    <row r="42" spans="1:255" ht="12" customHeight="1" x14ac:dyDescent="0.25">
      <c r="A42" s="5"/>
      <c r="B42" s="54" t="s">
        <v>91</v>
      </c>
      <c r="C42" s="55" t="s">
        <v>25</v>
      </c>
      <c r="D42" s="55">
        <v>0.125</v>
      </c>
      <c r="E42" s="55" t="s">
        <v>88</v>
      </c>
      <c r="F42" s="56">
        <v>380800</v>
      </c>
      <c r="G42" s="105">
        <f t="shared" si="1"/>
        <v>47600</v>
      </c>
    </row>
    <row r="43" spans="1:255" ht="12" customHeight="1" x14ac:dyDescent="0.25">
      <c r="A43" s="5"/>
      <c r="B43" s="54" t="s">
        <v>94</v>
      </c>
      <c r="C43" s="55" t="s">
        <v>25</v>
      </c>
      <c r="D43" s="55">
        <v>0.25</v>
      </c>
      <c r="E43" s="55" t="s">
        <v>95</v>
      </c>
      <c r="F43" s="56">
        <v>357000</v>
      </c>
      <c r="G43" s="105">
        <f t="shared" si="1"/>
        <v>89250</v>
      </c>
    </row>
    <row r="44" spans="1:255" ht="12" customHeight="1" x14ac:dyDescent="0.25">
      <c r="A44" s="5"/>
      <c r="B44" s="54" t="s">
        <v>96</v>
      </c>
      <c r="C44" s="55" t="s">
        <v>25</v>
      </c>
      <c r="D44" s="55">
        <v>4</v>
      </c>
      <c r="E44" s="55" t="s">
        <v>90</v>
      </c>
      <c r="F44" s="56">
        <v>80000</v>
      </c>
      <c r="G44" s="105">
        <f t="shared" si="1"/>
        <v>320000</v>
      </c>
    </row>
    <row r="45" spans="1:255" s="104" customFormat="1" ht="12.75" customHeight="1" x14ac:dyDescent="0.25">
      <c r="A45" s="102"/>
      <c r="B45" s="8" t="s">
        <v>26</v>
      </c>
      <c r="C45" s="9"/>
      <c r="D45" s="9"/>
      <c r="E45" s="9"/>
      <c r="F45" s="57"/>
      <c r="G45" s="106">
        <f>SUM(G40:G44)</f>
        <v>552050</v>
      </c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  <c r="BD45" s="103"/>
      <c r="BE45" s="103"/>
      <c r="BF45" s="103"/>
      <c r="BG45" s="103"/>
      <c r="BH45" s="103"/>
      <c r="BI45" s="103"/>
      <c r="BJ45" s="103"/>
      <c r="BK45" s="103"/>
      <c r="BL45" s="103"/>
      <c r="BM45" s="103"/>
      <c r="BN45" s="103"/>
      <c r="BO45" s="103"/>
      <c r="BP45" s="103"/>
      <c r="BQ45" s="103"/>
      <c r="BR45" s="103"/>
      <c r="BS45" s="103"/>
      <c r="BT45" s="103"/>
      <c r="BU45" s="103"/>
      <c r="BV45" s="103"/>
      <c r="BW45" s="103"/>
      <c r="BX45" s="103"/>
      <c r="BY45" s="103"/>
      <c r="BZ45" s="103"/>
      <c r="CA45" s="103"/>
      <c r="CB45" s="103"/>
      <c r="CC45" s="103"/>
      <c r="CD45" s="103"/>
      <c r="CE45" s="103"/>
      <c r="CF45" s="103"/>
      <c r="CG45" s="103"/>
      <c r="CH45" s="103"/>
      <c r="CI45" s="103"/>
      <c r="CJ45" s="103"/>
      <c r="CK45" s="103"/>
      <c r="CL45" s="103"/>
      <c r="CM45" s="103"/>
      <c r="CN45" s="103"/>
      <c r="CO45" s="103"/>
      <c r="CP45" s="103"/>
      <c r="CQ45" s="103"/>
      <c r="CR45" s="103"/>
      <c r="CS45" s="103"/>
      <c r="CT45" s="103"/>
      <c r="CU45" s="103"/>
      <c r="CV45" s="103"/>
      <c r="CW45" s="103"/>
      <c r="CX45" s="103"/>
      <c r="CY45" s="103"/>
      <c r="CZ45" s="103"/>
      <c r="DA45" s="103"/>
      <c r="DB45" s="103"/>
      <c r="DC45" s="103"/>
      <c r="DD45" s="103"/>
      <c r="DE45" s="103"/>
      <c r="DF45" s="103"/>
      <c r="DG45" s="103"/>
      <c r="DH45" s="103"/>
      <c r="DI45" s="103"/>
      <c r="DJ45" s="103"/>
      <c r="DK45" s="103"/>
      <c r="DL45" s="103"/>
      <c r="DM45" s="103"/>
      <c r="DN45" s="103"/>
      <c r="DO45" s="103"/>
      <c r="DP45" s="103"/>
      <c r="DQ45" s="103"/>
      <c r="DR45" s="103"/>
      <c r="DS45" s="103"/>
      <c r="DT45" s="103"/>
      <c r="DU45" s="103"/>
      <c r="DV45" s="103"/>
      <c r="DW45" s="103"/>
      <c r="DX45" s="103"/>
      <c r="DY45" s="103"/>
      <c r="DZ45" s="103"/>
      <c r="EA45" s="103"/>
      <c r="EB45" s="103"/>
      <c r="EC45" s="103"/>
      <c r="ED45" s="103"/>
      <c r="EE45" s="103"/>
      <c r="EF45" s="103"/>
      <c r="EG45" s="103"/>
      <c r="EH45" s="103"/>
      <c r="EI45" s="103"/>
      <c r="EJ45" s="103"/>
      <c r="EK45" s="103"/>
      <c r="EL45" s="103"/>
      <c r="EM45" s="103"/>
      <c r="EN45" s="103"/>
      <c r="EO45" s="103"/>
      <c r="EP45" s="103"/>
      <c r="EQ45" s="103"/>
      <c r="ER45" s="103"/>
      <c r="ES45" s="103"/>
      <c r="ET45" s="103"/>
      <c r="EU45" s="103"/>
      <c r="EV45" s="103"/>
      <c r="EW45" s="103"/>
      <c r="EX45" s="103"/>
      <c r="EY45" s="103"/>
      <c r="EZ45" s="103"/>
      <c r="FA45" s="103"/>
      <c r="FB45" s="103"/>
      <c r="FC45" s="103"/>
      <c r="FD45" s="103"/>
      <c r="FE45" s="103"/>
      <c r="FF45" s="103"/>
      <c r="FG45" s="103"/>
      <c r="FH45" s="103"/>
      <c r="FI45" s="103"/>
      <c r="FJ45" s="103"/>
      <c r="FK45" s="103"/>
      <c r="FL45" s="103"/>
      <c r="FM45" s="103"/>
      <c r="FN45" s="103"/>
      <c r="FO45" s="103"/>
      <c r="FP45" s="103"/>
      <c r="FQ45" s="103"/>
      <c r="FR45" s="103"/>
      <c r="FS45" s="103"/>
      <c r="FT45" s="103"/>
      <c r="FU45" s="103"/>
      <c r="FV45" s="103"/>
      <c r="FW45" s="103"/>
      <c r="FX45" s="103"/>
      <c r="FY45" s="103"/>
      <c r="FZ45" s="103"/>
      <c r="GA45" s="103"/>
      <c r="GB45" s="103"/>
      <c r="GC45" s="103"/>
      <c r="GD45" s="103"/>
      <c r="GE45" s="103"/>
      <c r="GF45" s="103"/>
      <c r="GG45" s="103"/>
      <c r="GH45" s="103"/>
      <c r="GI45" s="103"/>
      <c r="GJ45" s="103"/>
      <c r="GK45" s="103"/>
      <c r="GL45" s="103"/>
      <c r="GM45" s="103"/>
      <c r="GN45" s="103"/>
      <c r="GO45" s="103"/>
      <c r="GP45" s="103"/>
      <c r="GQ45" s="103"/>
      <c r="GR45" s="103"/>
      <c r="GS45" s="103"/>
      <c r="GT45" s="103"/>
      <c r="GU45" s="103"/>
      <c r="GV45" s="103"/>
      <c r="GW45" s="103"/>
      <c r="GX45" s="103"/>
      <c r="GY45" s="103"/>
      <c r="GZ45" s="103"/>
      <c r="HA45" s="103"/>
      <c r="HB45" s="103"/>
      <c r="HC45" s="103"/>
      <c r="HD45" s="103"/>
      <c r="HE45" s="103"/>
      <c r="HF45" s="103"/>
      <c r="HG45" s="103"/>
      <c r="HH45" s="103"/>
      <c r="HI45" s="103"/>
      <c r="HJ45" s="103"/>
      <c r="HK45" s="103"/>
      <c r="HL45" s="103"/>
      <c r="HM45" s="103"/>
      <c r="HN45" s="103"/>
      <c r="HO45" s="103"/>
      <c r="HP45" s="103"/>
      <c r="HQ45" s="103"/>
      <c r="HR45" s="103"/>
      <c r="HS45" s="103"/>
      <c r="HT45" s="103"/>
      <c r="HU45" s="103"/>
      <c r="HV45" s="103"/>
      <c r="HW45" s="103"/>
      <c r="HX45" s="103"/>
      <c r="HY45" s="103"/>
      <c r="HZ45" s="103"/>
      <c r="IA45" s="103"/>
      <c r="IB45" s="103"/>
      <c r="IC45" s="103"/>
      <c r="ID45" s="103"/>
      <c r="IE45" s="103"/>
      <c r="IF45" s="103"/>
      <c r="IG45" s="103"/>
      <c r="IH45" s="103"/>
      <c r="II45" s="103"/>
      <c r="IJ45" s="103"/>
      <c r="IK45" s="103"/>
      <c r="IL45" s="103"/>
      <c r="IM45" s="103"/>
      <c r="IN45" s="103"/>
      <c r="IO45" s="103"/>
      <c r="IP45" s="103"/>
      <c r="IQ45" s="103"/>
      <c r="IR45" s="103"/>
      <c r="IS45" s="103"/>
      <c r="IT45" s="103"/>
      <c r="IU45" s="103"/>
    </row>
    <row r="46" spans="1:255" ht="12" customHeight="1" x14ac:dyDescent="0.25">
      <c r="A46" s="2"/>
      <c r="B46" s="58"/>
      <c r="C46" s="59"/>
      <c r="D46" s="59"/>
      <c r="E46" s="59"/>
      <c r="F46" s="60"/>
      <c r="G46" s="61"/>
    </row>
    <row r="47" spans="1:255" s="104" customFormat="1" ht="12" customHeight="1" x14ac:dyDescent="0.25">
      <c r="A47" s="102"/>
      <c r="B47" s="47" t="s">
        <v>27</v>
      </c>
      <c r="C47" s="48"/>
      <c r="D47" s="49"/>
      <c r="E47" s="49"/>
      <c r="F47" s="50"/>
      <c r="G47" s="51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  <c r="BD47" s="103"/>
      <c r="BE47" s="103"/>
      <c r="BF47" s="103"/>
      <c r="BG47" s="103"/>
      <c r="BH47" s="103"/>
      <c r="BI47" s="103"/>
      <c r="BJ47" s="103"/>
      <c r="BK47" s="103"/>
      <c r="BL47" s="103"/>
      <c r="BM47" s="103"/>
      <c r="BN47" s="103"/>
      <c r="BO47" s="103"/>
      <c r="BP47" s="103"/>
      <c r="BQ47" s="103"/>
      <c r="BR47" s="103"/>
      <c r="BS47" s="103"/>
      <c r="BT47" s="103"/>
      <c r="BU47" s="103"/>
      <c r="BV47" s="103"/>
      <c r="BW47" s="103"/>
      <c r="BX47" s="103"/>
      <c r="BY47" s="103"/>
      <c r="BZ47" s="103"/>
      <c r="CA47" s="103"/>
      <c r="CB47" s="103"/>
      <c r="CC47" s="103"/>
      <c r="CD47" s="103"/>
      <c r="CE47" s="103"/>
      <c r="CF47" s="103"/>
      <c r="CG47" s="103"/>
      <c r="CH47" s="103"/>
      <c r="CI47" s="103"/>
      <c r="CJ47" s="103"/>
      <c r="CK47" s="103"/>
      <c r="CL47" s="103"/>
      <c r="CM47" s="103"/>
      <c r="CN47" s="103"/>
      <c r="CO47" s="103"/>
      <c r="CP47" s="103"/>
      <c r="CQ47" s="103"/>
      <c r="CR47" s="103"/>
      <c r="CS47" s="103"/>
      <c r="CT47" s="103"/>
      <c r="CU47" s="103"/>
      <c r="CV47" s="103"/>
      <c r="CW47" s="103"/>
      <c r="CX47" s="103"/>
      <c r="CY47" s="103"/>
      <c r="CZ47" s="103"/>
      <c r="DA47" s="103"/>
      <c r="DB47" s="103"/>
      <c r="DC47" s="103"/>
      <c r="DD47" s="103"/>
      <c r="DE47" s="103"/>
      <c r="DF47" s="103"/>
      <c r="DG47" s="103"/>
      <c r="DH47" s="103"/>
      <c r="DI47" s="103"/>
      <c r="DJ47" s="103"/>
      <c r="DK47" s="103"/>
      <c r="DL47" s="103"/>
      <c r="DM47" s="103"/>
      <c r="DN47" s="103"/>
      <c r="DO47" s="103"/>
      <c r="DP47" s="103"/>
      <c r="DQ47" s="103"/>
      <c r="DR47" s="103"/>
      <c r="DS47" s="103"/>
      <c r="DT47" s="103"/>
      <c r="DU47" s="103"/>
      <c r="DV47" s="103"/>
      <c r="DW47" s="103"/>
      <c r="DX47" s="103"/>
      <c r="DY47" s="103"/>
      <c r="DZ47" s="103"/>
      <c r="EA47" s="103"/>
      <c r="EB47" s="103"/>
      <c r="EC47" s="103"/>
      <c r="ED47" s="103"/>
      <c r="EE47" s="103"/>
      <c r="EF47" s="103"/>
      <c r="EG47" s="103"/>
      <c r="EH47" s="103"/>
      <c r="EI47" s="103"/>
      <c r="EJ47" s="103"/>
      <c r="EK47" s="103"/>
      <c r="EL47" s="103"/>
      <c r="EM47" s="103"/>
      <c r="EN47" s="103"/>
      <c r="EO47" s="103"/>
      <c r="EP47" s="103"/>
      <c r="EQ47" s="103"/>
      <c r="ER47" s="103"/>
      <c r="ES47" s="103"/>
      <c r="ET47" s="103"/>
      <c r="EU47" s="103"/>
      <c r="EV47" s="103"/>
      <c r="EW47" s="103"/>
      <c r="EX47" s="103"/>
      <c r="EY47" s="103"/>
      <c r="EZ47" s="103"/>
      <c r="FA47" s="103"/>
      <c r="FB47" s="103"/>
      <c r="FC47" s="103"/>
      <c r="FD47" s="103"/>
      <c r="FE47" s="103"/>
      <c r="FF47" s="103"/>
      <c r="FG47" s="103"/>
      <c r="FH47" s="103"/>
      <c r="FI47" s="103"/>
      <c r="FJ47" s="103"/>
      <c r="FK47" s="103"/>
      <c r="FL47" s="103"/>
      <c r="FM47" s="103"/>
      <c r="FN47" s="103"/>
      <c r="FO47" s="103"/>
      <c r="FP47" s="103"/>
      <c r="FQ47" s="103"/>
      <c r="FR47" s="103"/>
      <c r="FS47" s="103"/>
      <c r="FT47" s="103"/>
      <c r="FU47" s="103"/>
      <c r="FV47" s="103"/>
      <c r="FW47" s="103"/>
      <c r="FX47" s="103"/>
      <c r="FY47" s="103"/>
      <c r="FZ47" s="103"/>
      <c r="GA47" s="103"/>
      <c r="GB47" s="103"/>
      <c r="GC47" s="103"/>
      <c r="GD47" s="103"/>
      <c r="GE47" s="103"/>
      <c r="GF47" s="103"/>
      <c r="GG47" s="103"/>
      <c r="GH47" s="103"/>
      <c r="GI47" s="103"/>
      <c r="GJ47" s="103"/>
      <c r="GK47" s="103"/>
      <c r="GL47" s="103"/>
      <c r="GM47" s="103"/>
      <c r="GN47" s="103"/>
      <c r="GO47" s="103"/>
      <c r="GP47" s="103"/>
      <c r="GQ47" s="103"/>
      <c r="GR47" s="103"/>
      <c r="GS47" s="103"/>
      <c r="GT47" s="103"/>
      <c r="GU47" s="103"/>
      <c r="GV47" s="103"/>
      <c r="GW47" s="103"/>
      <c r="GX47" s="103"/>
      <c r="GY47" s="103"/>
      <c r="GZ47" s="103"/>
      <c r="HA47" s="103"/>
      <c r="HB47" s="103"/>
      <c r="HC47" s="103"/>
      <c r="HD47" s="103"/>
      <c r="HE47" s="103"/>
      <c r="HF47" s="103"/>
      <c r="HG47" s="103"/>
      <c r="HH47" s="103"/>
      <c r="HI47" s="103"/>
      <c r="HJ47" s="103"/>
      <c r="HK47" s="103"/>
      <c r="HL47" s="103"/>
      <c r="HM47" s="103"/>
      <c r="HN47" s="103"/>
      <c r="HO47" s="103"/>
      <c r="HP47" s="103"/>
      <c r="HQ47" s="103"/>
      <c r="HR47" s="103"/>
      <c r="HS47" s="103"/>
      <c r="HT47" s="103"/>
      <c r="HU47" s="103"/>
      <c r="HV47" s="103"/>
      <c r="HW47" s="103"/>
      <c r="HX47" s="103"/>
      <c r="HY47" s="103"/>
      <c r="HZ47" s="103"/>
      <c r="IA47" s="103"/>
      <c r="IB47" s="103"/>
      <c r="IC47" s="103"/>
      <c r="ID47" s="103"/>
      <c r="IE47" s="103"/>
      <c r="IF47" s="103"/>
      <c r="IG47" s="103"/>
      <c r="IH47" s="103"/>
      <c r="II47" s="103"/>
      <c r="IJ47" s="103"/>
      <c r="IK47" s="103"/>
      <c r="IL47" s="103"/>
      <c r="IM47" s="103"/>
      <c r="IN47" s="103"/>
      <c r="IO47" s="103"/>
      <c r="IP47" s="103"/>
      <c r="IQ47" s="103"/>
      <c r="IR47" s="103"/>
      <c r="IS47" s="103"/>
      <c r="IT47" s="103"/>
      <c r="IU47" s="103"/>
    </row>
    <row r="48" spans="1:255" s="104" customFormat="1" ht="24" customHeight="1" x14ac:dyDescent="0.25">
      <c r="A48" s="102"/>
      <c r="B48" s="52" t="s">
        <v>28</v>
      </c>
      <c r="C48" s="53" t="s">
        <v>29</v>
      </c>
      <c r="D48" s="53" t="s">
        <v>30</v>
      </c>
      <c r="E48" s="52" t="s">
        <v>17</v>
      </c>
      <c r="F48" s="53" t="s">
        <v>18</v>
      </c>
      <c r="G48" s="52" t="s">
        <v>19</v>
      </c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  <c r="BD48" s="103"/>
      <c r="BE48" s="103"/>
      <c r="BF48" s="103"/>
      <c r="BG48" s="103"/>
      <c r="BH48" s="103"/>
      <c r="BI48" s="103"/>
      <c r="BJ48" s="103"/>
      <c r="BK48" s="103"/>
      <c r="BL48" s="103"/>
      <c r="BM48" s="103"/>
      <c r="BN48" s="103"/>
      <c r="BO48" s="103"/>
      <c r="BP48" s="103"/>
      <c r="BQ48" s="103"/>
      <c r="BR48" s="103"/>
      <c r="BS48" s="103"/>
      <c r="BT48" s="103"/>
      <c r="BU48" s="103"/>
      <c r="BV48" s="103"/>
      <c r="BW48" s="103"/>
      <c r="BX48" s="103"/>
      <c r="BY48" s="103"/>
      <c r="BZ48" s="103"/>
      <c r="CA48" s="103"/>
      <c r="CB48" s="103"/>
      <c r="CC48" s="103"/>
      <c r="CD48" s="103"/>
      <c r="CE48" s="103"/>
      <c r="CF48" s="103"/>
      <c r="CG48" s="103"/>
      <c r="CH48" s="103"/>
      <c r="CI48" s="103"/>
      <c r="CJ48" s="103"/>
      <c r="CK48" s="103"/>
      <c r="CL48" s="103"/>
      <c r="CM48" s="103"/>
      <c r="CN48" s="103"/>
      <c r="CO48" s="103"/>
      <c r="CP48" s="103"/>
      <c r="CQ48" s="103"/>
      <c r="CR48" s="103"/>
      <c r="CS48" s="103"/>
      <c r="CT48" s="103"/>
      <c r="CU48" s="103"/>
      <c r="CV48" s="103"/>
      <c r="CW48" s="103"/>
      <c r="CX48" s="103"/>
      <c r="CY48" s="103"/>
      <c r="CZ48" s="103"/>
      <c r="DA48" s="103"/>
      <c r="DB48" s="103"/>
      <c r="DC48" s="103"/>
      <c r="DD48" s="103"/>
      <c r="DE48" s="103"/>
      <c r="DF48" s="103"/>
      <c r="DG48" s="103"/>
      <c r="DH48" s="103"/>
      <c r="DI48" s="103"/>
      <c r="DJ48" s="103"/>
      <c r="DK48" s="103"/>
      <c r="DL48" s="103"/>
      <c r="DM48" s="103"/>
      <c r="DN48" s="103"/>
      <c r="DO48" s="103"/>
      <c r="DP48" s="103"/>
      <c r="DQ48" s="103"/>
      <c r="DR48" s="103"/>
      <c r="DS48" s="103"/>
      <c r="DT48" s="103"/>
      <c r="DU48" s="103"/>
      <c r="DV48" s="103"/>
      <c r="DW48" s="103"/>
      <c r="DX48" s="103"/>
      <c r="DY48" s="103"/>
      <c r="DZ48" s="103"/>
      <c r="EA48" s="103"/>
      <c r="EB48" s="103"/>
      <c r="EC48" s="103"/>
      <c r="ED48" s="103"/>
      <c r="EE48" s="103"/>
      <c r="EF48" s="103"/>
      <c r="EG48" s="103"/>
      <c r="EH48" s="103"/>
      <c r="EI48" s="103"/>
      <c r="EJ48" s="103"/>
      <c r="EK48" s="103"/>
      <c r="EL48" s="103"/>
      <c r="EM48" s="103"/>
      <c r="EN48" s="103"/>
      <c r="EO48" s="103"/>
      <c r="EP48" s="103"/>
      <c r="EQ48" s="103"/>
      <c r="ER48" s="103"/>
      <c r="ES48" s="103"/>
      <c r="ET48" s="103"/>
      <c r="EU48" s="103"/>
      <c r="EV48" s="103"/>
      <c r="EW48" s="103"/>
      <c r="EX48" s="103"/>
      <c r="EY48" s="103"/>
      <c r="EZ48" s="103"/>
      <c r="FA48" s="103"/>
      <c r="FB48" s="103"/>
      <c r="FC48" s="103"/>
      <c r="FD48" s="103"/>
      <c r="FE48" s="103"/>
      <c r="FF48" s="103"/>
      <c r="FG48" s="103"/>
      <c r="FH48" s="103"/>
      <c r="FI48" s="103"/>
      <c r="FJ48" s="103"/>
      <c r="FK48" s="103"/>
      <c r="FL48" s="103"/>
      <c r="FM48" s="103"/>
      <c r="FN48" s="103"/>
      <c r="FO48" s="103"/>
      <c r="FP48" s="103"/>
      <c r="FQ48" s="103"/>
      <c r="FR48" s="103"/>
      <c r="FS48" s="103"/>
      <c r="FT48" s="103"/>
      <c r="FU48" s="103"/>
      <c r="FV48" s="103"/>
      <c r="FW48" s="103"/>
      <c r="FX48" s="103"/>
      <c r="FY48" s="103"/>
      <c r="FZ48" s="103"/>
      <c r="GA48" s="103"/>
      <c r="GB48" s="103"/>
      <c r="GC48" s="103"/>
      <c r="GD48" s="103"/>
      <c r="GE48" s="103"/>
      <c r="GF48" s="103"/>
      <c r="GG48" s="103"/>
      <c r="GH48" s="103"/>
      <c r="GI48" s="103"/>
      <c r="GJ48" s="103"/>
      <c r="GK48" s="103"/>
      <c r="GL48" s="103"/>
      <c r="GM48" s="103"/>
      <c r="GN48" s="103"/>
      <c r="GO48" s="103"/>
      <c r="GP48" s="103"/>
      <c r="GQ48" s="103"/>
      <c r="GR48" s="103"/>
      <c r="GS48" s="103"/>
      <c r="GT48" s="103"/>
      <c r="GU48" s="103"/>
      <c r="GV48" s="103"/>
      <c r="GW48" s="103"/>
      <c r="GX48" s="103"/>
      <c r="GY48" s="103"/>
      <c r="GZ48" s="103"/>
      <c r="HA48" s="103"/>
      <c r="HB48" s="103"/>
      <c r="HC48" s="103"/>
      <c r="HD48" s="103"/>
      <c r="HE48" s="103"/>
      <c r="HF48" s="103"/>
      <c r="HG48" s="103"/>
      <c r="HH48" s="103"/>
      <c r="HI48" s="103"/>
      <c r="HJ48" s="103"/>
      <c r="HK48" s="103"/>
      <c r="HL48" s="103"/>
      <c r="HM48" s="103"/>
      <c r="HN48" s="103"/>
      <c r="HO48" s="103"/>
      <c r="HP48" s="103"/>
      <c r="HQ48" s="103"/>
      <c r="HR48" s="103"/>
      <c r="HS48" s="103"/>
      <c r="HT48" s="103"/>
      <c r="HU48" s="103"/>
      <c r="HV48" s="103"/>
      <c r="HW48" s="103"/>
      <c r="HX48" s="103"/>
      <c r="HY48" s="103"/>
      <c r="HZ48" s="103"/>
      <c r="IA48" s="103"/>
      <c r="IB48" s="103"/>
      <c r="IC48" s="103"/>
      <c r="ID48" s="103"/>
      <c r="IE48" s="103"/>
      <c r="IF48" s="103"/>
      <c r="IG48" s="103"/>
      <c r="IH48" s="103"/>
      <c r="II48" s="103"/>
      <c r="IJ48" s="103"/>
      <c r="IK48" s="103"/>
      <c r="IL48" s="103"/>
      <c r="IM48" s="103"/>
      <c r="IN48" s="103"/>
      <c r="IO48" s="103"/>
      <c r="IP48" s="103"/>
      <c r="IQ48" s="103"/>
      <c r="IR48" s="103"/>
      <c r="IS48" s="103"/>
      <c r="IT48" s="103"/>
      <c r="IU48" s="103"/>
    </row>
    <row r="49" spans="1:7" ht="12" customHeight="1" x14ac:dyDescent="0.25">
      <c r="A49" s="5"/>
      <c r="B49" s="107" t="s">
        <v>97</v>
      </c>
      <c r="C49" s="55"/>
      <c r="D49" s="55"/>
      <c r="E49" s="55"/>
      <c r="F49" s="56"/>
      <c r="G49" s="105"/>
    </row>
    <row r="50" spans="1:7" ht="12" customHeight="1" x14ac:dyDescent="0.25">
      <c r="A50" s="5"/>
      <c r="B50" s="54" t="s">
        <v>59</v>
      </c>
      <c r="C50" s="55" t="s">
        <v>60</v>
      </c>
      <c r="D50" s="55">
        <v>200</v>
      </c>
      <c r="E50" s="55" t="s">
        <v>98</v>
      </c>
      <c r="F50" s="56">
        <v>1400</v>
      </c>
      <c r="G50" s="105">
        <f t="shared" ref="G50:G62" si="2">D50*F50</f>
        <v>280000</v>
      </c>
    </row>
    <row r="51" spans="1:7" ht="12" customHeight="1" x14ac:dyDescent="0.25">
      <c r="A51" s="5"/>
      <c r="B51" s="54" t="s">
        <v>61</v>
      </c>
      <c r="C51" s="55" t="s">
        <v>60</v>
      </c>
      <c r="D51" s="55">
        <v>170</v>
      </c>
      <c r="E51" s="55" t="s">
        <v>98</v>
      </c>
      <c r="F51" s="56">
        <v>1946</v>
      </c>
      <c r="G51" s="105">
        <f t="shared" si="2"/>
        <v>330820</v>
      </c>
    </row>
    <row r="52" spans="1:7" ht="12" customHeight="1" x14ac:dyDescent="0.25">
      <c r="A52" s="5"/>
      <c r="B52" s="54" t="s">
        <v>99</v>
      </c>
      <c r="C52" s="55" t="s">
        <v>105</v>
      </c>
      <c r="D52" s="55">
        <v>80</v>
      </c>
      <c r="E52" s="55" t="s">
        <v>98</v>
      </c>
      <c r="F52" s="56">
        <v>2280</v>
      </c>
      <c r="G52" s="105">
        <f t="shared" si="2"/>
        <v>182400</v>
      </c>
    </row>
    <row r="53" spans="1:7" ht="12" customHeight="1" x14ac:dyDescent="0.25">
      <c r="A53" s="5"/>
      <c r="B53" s="54" t="s">
        <v>100</v>
      </c>
      <c r="C53" s="55" t="s">
        <v>60</v>
      </c>
      <c r="D53" s="55">
        <v>50</v>
      </c>
      <c r="E53" s="55" t="s">
        <v>101</v>
      </c>
      <c r="F53" s="56">
        <v>1006</v>
      </c>
      <c r="G53" s="105">
        <f t="shared" si="2"/>
        <v>50300</v>
      </c>
    </row>
    <row r="54" spans="1:7" ht="12" customHeight="1" x14ac:dyDescent="0.25">
      <c r="A54" s="5"/>
      <c r="B54" s="54" t="s">
        <v>102</v>
      </c>
      <c r="C54" s="55" t="s">
        <v>60</v>
      </c>
      <c r="D54" s="55">
        <v>20</v>
      </c>
      <c r="E54" s="55" t="s">
        <v>101</v>
      </c>
      <c r="F54" s="56">
        <v>987</v>
      </c>
      <c r="G54" s="105">
        <f t="shared" si="2"/>
        <v>19740</v>
      </c>
    </row>
    <row r="55" spans="1:7" ht="12" customHeight="1" x14ac:dyDescent="0.25">
      <c r="A55" s="5"/>
      <c r="B55" s="107" t="s">
        <v>103</v>
      </c>
      <c r="C55" s="55"/>
      <c r="D55" s="55"/>
      <c r="E55" s="55"/>
      <c r="F55" s="56"/>
      <c r="G55" s="105"/>
    </row>
    <row r="56" spans="1:7" ht="12" customHeight="1" x14ac:dyDescent="0.25">
      <c r="A56" s="5"/>
      <c r="B56" s="54" t="s">
        <v>104</v>
      </c>
      <c r="C56" s="55" t="s">
        <v>105</v>
      </c>
      <c r="D56" s="55">
        <v>2</v>
      </c>
      <c r="E56" s="55" t="s">
        <v>106</v>
      </c>
      <c r="F56" s="56">
        <v>10527</v>
      </c>
      <c r="G56" s="105">
        <f t="shared" si="2"/>
        <v>21054</v>
      </c>
    </row>
    <row r="57" spans="1:7" ht="12" customHeight="1" x14ac:dyDescent="0.25">
      <c r="A57" s="5"/>
      <c r="B57" s="54" t="s">
        <v>107</v>
      </c>
      <c r="C57" s="55" t="s">
        <v>108</v>
      </c>
      <c r="D57" s="55">
        <v>1</v>
      </c>
      <c r="E57" s="55" t="s">
        <v>88</v>
      </c>
      <c r="F57" s="56">
        <v>25000</v>
      </c>
      <c r="G57" s="105">
        <f t="shared" si="2"/>
        <v>25000</v>
      </c>
    </row>
    <row r="58" spans="1:7" ht="12" customHeight="1" x14ac:dyDescent="0.25">
      <c r="A58" s="5"/>
      <c r="B58" s="107" t="s">
        <v>109</v>
      </c>
      <c r="C58" s="55"/>
      <c r="D58" s="55"/>
      <c r="E58" s="55"/>
      <c r="F58" s="56"/>
      <c r="G58" s="105"/>
    </row>
    <row r="59" spans="1:7" ht="12" customHeight="1" x14ac:dyDescent="0.25">
      <c r="A59" s="5"/>
      <c r="B59" s="54" t="s">
        <v>110</v>
      </c>
      <c r="C59" s="55" t="s">
        <v>105</v>
      </c>
      <c r="D59" s="55">
        <v>5</v>
      </c>
      <c r="E59" s="55" t="s">
        <v>111</v>
      </c>
      <c r="F59" s="56">
        <v>11140</v>
      </c>
      <c r="G59" s="105">
        <f t="shared" si="2"/>
        <v>55700</v>
      </c>
    </row>
    <row r="60" spans="1:7" ht="12" customHeight="1" x14ac:dyDescent="0.25">
      <c r="A60" s="5"/>
      <c r="B60" s="54" t="s">
        <v>132</v>
      </c>
      <c r="C60" s="55" t="s">
        <v>105</v>
      </c>
      <c r="D60" s="55">
        <v>5</v>
      </c>
      <c r="E60" s="55" t="s">
        <v>133</v>
      </c>
      <c r="F60" s="56">
        <v>18000</v>
      </c>
      <c r="G60" s="105">
        <f t="shared" si="2"/>
        <v>90000</v>
      </c>
    </row>
    <row r="61" spans="1:7" ht="12" customHeight="1" x14ac:dyDescent="0.25">
      <c r="A61" s="5"/>
      <c r="B61" s="107" t="s">
        <v>129</v>
      </c>
      <c r="C61" s="55"/>
      <c r="D61" s="55"/>
      <c r="E61" s="55"/>
      <c r="F61" s="56"/>
      <c r="G61" s="105"/>
    </row>
    <row r="62" spans="1:7" ht="12" customHeight="1" x14ac:dyDescent="0.25">
      <c r="A62" s="5"/>
      <c r="B62" s="54" t="s">
        <v>130</v>
      </c>
      <c r="C62" s="55" t="s">
        <v>105</v>
      </c>
      <c r="D62" s="55">
        <v>3</v>
      </c>
      <c r="E62" s="55" t="s">
        <v>131</v>
      </c>
      <c r="F62" s="56">
        <v>22000</v>
      </c>
      <c r="G62" s="105">
        <f t="shared" si="2"/>
        <v>66000</v>
      </c>
    </row>
    <row r="63" spans="1:7" ht="12" customHeight="1" x14ac:dyDescent="0.25">
      <c r="A63" s="5"/>
      <c r="B63" s="107" t="s">
        <v>112</v>
      </c>
      <c r="C63" s="55"/>
      <c r="D63" s="55"/>
      <c r="E63" s="55"/>
      <c r="F63" s="56"/>
      <c r="G63" s="105"/>
    </row>
    <row r="64" spans="1:7" ht="12" customHeight="1" x14ac:dyDescent="0.25">
      <c r="A64" s="5"/>
      <c r="B64" s="54" t="s">
        <v>63</v>
      </c>
      <c r="C64" s="55" t="s">
        <v>113</v>
      </c>
      <c r="D64" s="55">
        <v>2</v>
      </c>
      <c r="E64" s="55" t="s">
        <v>93</v>
      </c>
      <c r="F64" s="56">
        <v>29143</v>
      </c>
      <c r="G64" s="105">
        <f t="shared" ref="G64:G72" si="3">D64*F64</f>
        <v>58286</v>
      </c>
    </row>
    <row r="65" spans="1:255" ht="12" customHeight="1" x14ac:dyDescent="0.25">
      <c r="A65" s="5"/>
      <c r="B65" s="54" t="s">
        <v>114</v>
      </c>
      <c r="C65" s="55" t="s">
        <v>105</v>
      </c>
      <c r="D65" s="55">
        <v>40</v>
      </c>
      <c r="E65" s="55" t="s">
        <v>92</v>
      </c>
      <c r="F65" s="56">
        <v>7150</v>
      </c>
      <c r="G65" s="105">
        <f t="shared" si="3"/>
        <v>286000</v>
      </c>
    </row>
    <row r="66" spans="1:255" ht="12" customHeight="1" x14ac:dyDescent="0.25">
      <c r="A66" s="5"/>
      <c r="B66" s="54" t="s">
        <v>62</v>
      </c>
      <c r="C66" s="55" t="s">
        <v>105</v>
      </c>
      <c r="D66" s="55">
        <v>1</v>
      </c>
      <c r="E66" s="55" t="s">
        <v>93</v>
      </c>
      <c r="F66" s="56">
        <v>48885.2</v>
      </c>
      <c r="G66" s="105">
        <f t="shared" si="3"/>
        <v>48885.2</v>
      </c>
    </row>
    <row r="67" spans="1:255" ht="12" customHeight="1" x14ac:dyDescent="0.25">
      <c r="A67" s="5"/>
      <c r="B67" s="54" t="s">
        <v>115</v>
      </c>
      <c r="C67" s="55" t="s">
        <v>105</v>
      </c>
      <c r="D67" s="55">
        <v>2.5</v>
      </c>
      <c r="E67" s="55" t="s">
        <v>88</v>
      </c>
      <c r="F67" s="56">
        <v>36795</v>
      </c>
      <c r="G67" s="105">
        <f t="shared" si="3"/>
        <v>91987.5</v>
      </c>
    </row>
    <row r="68" spans="1:255" ht="12" customHeight="1" x14ac:dyDescent="0.25">
      <c r="A68" s="5"/>
      <c r="B68" s="107" t="s">
        <v>32</v>
      </c>
      <c r="C68" s="55"/>
      <c r="D68" s="55"/>
      <c r="E68" s="55"/>
      <c r="F68" s="56"/>
      <c r="G68" s="105"/>
    </row>
    <row r="69" spans="1:255" ht="12" customHeight="1" x14ac:dyDescent="0.25">
      <c r="A69" s="5"/>
      <c r="B69" s="54" t="s">
        <v>116</v>
      </c>
      <c r="C69" s="55" t="s">
        <v>117</v>
      </c>
      <c r="D69" s="55">
        <v>1</v>
      </c>
      <c r="E69" s="55" t="s">
        <v>118</v>
      </c>
      <c r="F69" s="56">
        <v>26389</v>
      </c>
      <c r="G69" s="105">
        <f t="shared" si="3"/>
        <v>26389</v>
      </c>
    </row>
    <row r="70" spans="1:255" ht="12" customHeight="1" x14ac:dyDescent="0.25">
      <c r="A70" s="5"/>
      <c r="B70" s="54" t="s">
        <v>119</v>
      </c>
      <c r="C70" s="55" t="s">
        <v>117</v>
      </c>
      <c r="D70" s="55">
        <v>1</v>
      </c>
      <c r="E70" s="55" t="s">
        <v>118</v>
      </c>
      <c r="F70" s="56">
        <v>13047</v>
      </c>
      <c r="G70" s="105">
        <f t="shared" si="3"/>
        <v>13047</v>
      </c>
    </row>
    <row r="71" spans="1:255" ht="12" customHeight="1" x14ac:dyDescent="0.25">
      <c r="A71" s="5"/>
      <c r="B71" s="54" t="s">
        <v>120</v>
      </c>
      <c r="C71" s="55" t="s">
        <v>121</v>
      </c>
      <c r="D71" s="55">
        <v>3</v>
      </c>
      <c r="E71" s="55" t="s">
        <v>122</v>
      </c>
      <c r="F71" s="56">
        <v>4500</v>
      </c>
      <c r="G71" s="105">
        <f t="shared" si="3"/>
        <v>13500</v>
      </c>
    </row>
    <row r="72" spans="1:255" ht="12" customHeight="1" x14ac:dyDescent="0.25">
      <c r="A72" s="5"/>
      <c r="B72" s="54" t="s">
        <v>123</v>
      </c>
      <c r="C72" s="55" t="s">
        <v>108</v>
      </c>
      <c r="D72" s="55">
        <v>10</v>
      </c>
      <c r="E72" s="55" t="s">
        <v>124</v>
      </c>
      <c r="F72" s="56">
        <f>13000*1.19</f>
        <v>15470</v>
      </c>
      <c r="G72" s="105">
        <f t="shared" si="3"/>
        <v>154700</v>
      </c>
    </row>
    <row r="73" spans="1:255" s="104" customFormat="1" ht="12.75" customHeight="1" x14ac:dyDescent="0.25">
      <c r="A73" s="102"/>
      <c r="B73" s="8" t="s">
        <v>31</v>
      </c>
      <c r="C73" s="9"/>
      <c r="D73" s="9"/>
      <c r="E73" s="9"/>
      <c r="F73" s="57"/>
      <c r="G73" s="106">
        <f>SUM(G49:G72)</f>
        <v>1813808.7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  <c r="BD73" s="103"/>
      <c r="BE73" s="103"/>
      <c r="BF73" s="103"/>
      <c r="BG73" s="103"/>
      <c r="BH73" s="103"/>
      <c r="BI73" s="103"/>
      <c r="BJ73" s="103"/>
      <c r="BK73" s="103"/>
      <c r="BL73" s="103"/>
      <c r="BM73" s="103"/>
      <c r="BN73" s="103"/>
      <c r="BO73" s="103"/>
      <c r="BP73" s="103"/>
      <c r="BQ73" s="103"/>
      <c r="BR73" s="103"/>
      <c r="BS73" s="103"/>
      <c r="BT73" s="103"/>
      <c r="BU73" s="103"/>
      <c r="BV73" s="103"/>
      <c r="BW73" s="103"/>
      <c r="BX73" s="103"/>
      <c r="BY73" s="103"/>
      <c r="BZ73" s="103"/>
      <c r="CA73" s="103"/>
      <c r="CB73" s="103"/>
      <c r="CC73" s="103"/>
      <c r="CD73" s="103"/>
      <c r="CE73" s="103"/>
      <c r="CF73" s="103"/>
      <c r="CG73" s="103"/>
      <c r="CH73" s="103"/>
      <c r="CI73" s="103"/>
      <c r="CJ73" s="103"/>
      <c r="CK73" s="103"/>
      <c r="CL73" s="103"/>
      <c r="CM73" s="103"/>
      <c r="CN73" s="103"/>
      <c r="CO73" s="103"/>
      <c r="CP73" s="103"/>
      <c r="CQ73" s="103"/>
      <c r="CR73" s="103"/>
      <c r="CS73" s="103"/>
      <c r="CT73" s="103"/>
      <c r="CU73" s="103"/>
      <c r="CV73" s="103"/>
      <c r="CW73" s="103"/>
      <c r="CX73" s="103"/>
      <c r="CY73" s="103"/>
      <c r="CZ73" s="103"/>
      <c r="DA73" s="103"/>
      <c r="DB73" s="103"/>
      <c r="DC73" s="103"/>
      <c r="DD73" s="103"/>
      <c r="DE73" s="103"/>
      <c r="DF73" s="103"/>
      <c r="DG73" s="103"/>
      <c r="DH73" s="103"/>
      <c r="DI73" s="103"/>
      <c r="DJ73" s="103"/>
      <c r="DK73" s="103"/>
      <c r="DL73" s="103"/>
      <c r="DM73" s="103"/>
      <c r="DN73" s="103"/>
      <c r="DO73" s="103"/>
      <c r="DP73" s="103"/>
      <c r="DQ73" s="103"/>
      <c r="DR73" s="103"/>
      <c r="DS73" s="103"/>
      <c r="DT73" s="103"/>
      <c r="DU73" s="103"/>
      <c r="DV73" s="103"/>
      <c r="DW73" s="103"/>
      <c r="DX73" s="103"/>
      <c r="DY73" s="103"/>
      <c r="DZ73" s="103"/>
      <c r="EA73" s="103"/>
      <c r="EB73" s="103"/>
      <c r="EC73" s="103"/>
      <c r="ED73" s="103"/>
      <c r="EE73" s="103"/>
      <c r="EF73" s="103"/>
      <c r="EG73" s="103"/>
      <c r="EH73" s="103"/>
      <c r="EI73" s="103"/>
      <c r="EJ73" s="103"/>
      <c r="EK73" s="103"/>
      <c r="EL73" s="103"/>
      <c r="EM73" s="103"/>
      <c r="EN73" s="103"/>
      <c r="EO73" s="103"/>
      <c r="EP73" s="103"/>
      <c r="EQ73" s="103"/>
      <c r="ER73" s="103"/>
      <c r="ES73" s="103"/>
      <c r="ET73" s="103"/>
      <c r="EU73" s="103"/>
      <c r="EV73" s="103"/>
      <c r="EW73" s="103"/>
      <c r="EX73" s="103"/>
      <c r="EY73" s="103"/>
      <c r="EZ73" s="103"/>
      <c r="FA73" s="103"/>
      <c r="FB73" s="103"/>
      <c r="FC73" s="103"/>
      <c r="FD73" s="103"/>
      <c r="FE73" s="103"/>
      <c r="FF73" s="103"/>
      <c r="FG73" s="103"/>
      <c r="FH73" s="103"/>
      <c r="FI73" s="103"/>
      <c r="FJ73" s="103"/>
      <c r="FK73" s="103"/>
      <c r="FL73" s="103"/>
      <c r="FM73" s="103"/>
      <c r="FN73" s="103"/>
      <c r="FO73" s="103"/>
      <c r="FP73" s="103"/>
      <c r="FQ73" s="103"/>
      <c r="FR73" s="103"/>
      <c r="FS73" s="103"/>
      <c r="FT73" s="103"/>
      <c r="FU73" s="103"/>
      <c r="FV73" s="103"/>
      <c r="FW73" s="103"/>
      <c r="FX73" s="103"/>
      <c r="FY73" s="103"/>
      <c r="FZ73" s="103"/>
      <c r="GA73" s="103"/>
      <c r="GB73" s="103"/>
      <c r="GC73" s="103"/>
      <c r="GD73" s="103"/>
      <c r="GE73" s="103"/>
      <c r="GF73" s="103"/>
      <c r="GG73" s="103"/>
      <c r="GH73" s="103"/>
      <c r="GI73" s="103"/>
      <c r="GJ73" s="103"/>
      <c r="GK73" s="103"/>
      <c r="GL73" s="103"/>
      <c r="GM73" s="103"/>
      <c r="GN73" s="103"/>
      <c r="GO73" s="103"/>
      <c r="GP73" s="103"/>
      <c r="GQ73" s="103"/>
      <c r="GR73" s="103"/>
      <c r="GS73" s="103"/>
      <c r="GT73" s="103"/>
      <c r="GU73" s="103"/>
      <c r="GV73" s="103"/>
      <c r="GW73" s="103"/>
      <c r="GX73" s="103"/>
      <c r="GY73" s="103"/>
      <c r="GZ73" s="103"/>
      <c r="HA73" s="103"/>
      <c r="HB73" s="103"/>
      <c r="HC73" s="103"/>
      <c r="HD73" s="103"/>
      <c r="HE73" s="103"/>
      <c r="HF73" s="103"/>
      <c r="HG73" s="103"/>
      <c r="HH73" s="103"/>
      <c r="HI73" s="103"/>
      <c r="HJ73" s="103"/>
      <c r="HK73" s="103"/>
      <c r="HL73" s="103"/>
      <c r="HM73" s="103"/>
      <c r="HN73" s="103"/>
      <c r="HO73" s="103"/>
      <c r="HP73" s="103"/>
      <c r="HQ73" s="103"/>
      <c r="HR73" s="103"/>
      <c r="HS73" s="103"/>
      <c r="HT73" s="103"/>
      <c r="HU73" s="103"/>
      <c r="HV73" s="103"/>
      <c r="HW73" s="103"/>
      <c r="HX73" s="103"/>
      <c r="HY73" s="103"/>
      <c r="HZ73" s="103"/>
      <c r="IA73" s="103"/>
      <c r="IB73" s="103"/>
      <c r="IC73" s="103"/>
      <c r="ID73" s="103"/>
      <c r="IE73" s="103"/>
      <c r="IF73" s="103"/>
      <c r="IG73" s="103"/>
      <c r="IH73" s="103"/>
      <c r="II73" s="103"/>
      <c r="IJ73" s="103"/>
      <c r="IK73" s="103"/>
      <c r="IL73" s="103"/>
      <c r="IM73" s="103"/>
      <c r="IN73" s="103"/>
      <c r="IO73" s="103"/>
      <c r="IP73" s="103"/>
      <c r="IQ73" s="103"/>
      <c r="IR73" s="103"/>
      <c r="IS73" s="103"/>
      <c r="IT73" s="103"/>
      <c r="IU73" s="103"/>
    </row>
    <row r="74" spans="1:255" ht="12" customHeight="1" x14ac:dyDescent="0.25">
      <c r="A74" s="2"/>
      <c r="B74" s="62"/>
      <c r="C74" s="63"/>
      <c r="D74" s="63"/>
      <c r="E74" s="64"/>
      <c r="F74" s="65"/>
      <c r="G74" s="66"/>
    </row>
    <row r="75" spans="1:255" s="104" customFormat="1" ht="12" customHeight="1" x14ac:dyDescent="0.25">
      <c r="A75" s="102"/>
      <c r="B75" s="47" t="s">
        <v>32</v>
      </c>
      <c r="C75" s="48"/>
      <c r="D75" s="49"/>
      <c r="E75" s="49"/>
      <c r="F75" s="50"/>
      <c r="G75" s="51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  <c r="BD75" s="103"/>
      <c r="BE75" s="103"/>
      <c r="BF75" s="103"/>
      <c r="BG75" s="103"/>
      <c r="BH75" s="103"/>
      <c r="BI75" s="103"/>
      <c r="BJ75" s="103"/>
      <c r="BK75" s="103"/>
      <c r="BL75" s="103"/>
      <c r="BM75" s="103"/>
      <c r="BN75" s="103"/>
      <c r="BO75" s="103"/>
      <c r="BP75" s="103"/>
      <c r="BQ75" s="103"/>
      <c r="BR75" s="103"/>
      <c r="BS75" s="103"/>
      <c r="BT75" s="103"/>
      <c r="BU75" s="103"/>
      <c r="BV75" s="103"/>
      <c r="BW75" s="103"/>
      <c r="BX75" s="103"/>
      <c r="BY75" s="103"/>
      <c r="BZ75" s="103"/>
      <c r="CA75" s="103"/>
      <c r="CB75" s="103"/>
      <c r="CC75" s="103"/>
      <c r="CD75" s="103"/>
      <c r="CE75" s="103"/>
      <c r="CF75" s="103"/>
      <c r="CG75" s="103"/>
      <c r="CH75" s="103"/>
      <c r="CI75" s="103"/>
      <c r="CJ75" s="103"/>
      <c r="CK75" s="103"/>
      <c r="CL75" s="103"/>
      <c r="CM75" s="103"/>
      <c r="CN75" s="103"/>
      <c r="CO75" s="103"/>
      <c r="CP75" s="103"/>
      <c r="CQ75" s="103"/>
      <c r="CR75" s="103"/>
      <c r="CS75" s="103"/>
      <c r="CT75" s="103"/>
      <c r="CU75" s="103"/>
      <c r="CV75" s="103"/>
      <c r="CW75" s="103"/>
      <c r="CX75" s="103"/>
      <c r="CY75" s="103"/>
      <c r="CZ75" s="103"/>
      <c r="DA75" s="103"/>
      <c r="DB75" s="103"/>
      <c r="DC75" s="103"/>
      <c r="DD75" s="103"/>
      <c r="DE75" s="103"/>
      <c r="DF75" s="103"/>
      <c r="DG75" s="103"/>
      <c r="DH75" s="103"/>
      <c r="DI75" s="103"/>
      <c r="DJ75" s="103"/>
      <c r="DK75" s="103"/>
      <c r="DL75" s="103"/>
      <c r="DM75" s="103"/>
      <c r="DN75" s="103"/>
      <c r="DO75" s="103"/>
      <c r="DP75" s="103"/>
      <c r="DQ75" s="103"/>
      <c r="DR75" s="103"/>
      <c r="DS75" s="103"/>
      <c r="DT75" s="103"/>
      <c r="DU75" s="103"/>
      <c r="DV75" s="103"/>
      <c r="DW75" s="103"/>
      <c r="DX75" s="103"/>
      <c r="DY75" s="103"/>
      <c r="DZ75" s="103"/>
      <c r="EA75" s="103"/>
      <c r="EB75" s="103"/>
      <c r="EC75" s="103"/>
      <c r="ED75" s="103"/>
      <c r="EE75" s="103"/>
      <c r="EF75" s="103"/>
      <c r="EG75" s="103"/>
      <c r="EH75" s="103"/>
      <c r="EI75" s="103"/>
      <c r="EJ75" s="103"/>
      <c r="EK75" s="103"/>
      <c r="EL75" s="103"/>
      <c r="EM75" s="103"/>
      <c r="EN75" s="103"/>
      <c r="EO75" s="103"/>
      <c r="EP75" s="103"/>
      <c r="EQ75" s="103"/>
      <c r="ER75" s="103"/>
      <c r="ES75" s="103"/>
      <c r="ET75" s="103"/>
      <c r="EU75" s="103"/>
      <c r="EV75" s="103"/>
      <c r="EW75" s="103"/>
      <c r="EX75" s="103"/>
      <c r="EY75" s="103"/>
      <c r="EZ75" s="103"/>
      <c r="FA75" s="103"/>
      <c r="FB75" s="103"/>
      <c r="FC75" s="103"/>
      <c r="FD75" s="103"/>
      <c r="FE75" s="103"/>
      <c r="FF75" s="103"/>
      <c r="FG75" s="103"/>
      <c r="FH75" s="103"/>
      <c r="FI75" s="103"/>
      <c r="FJ75" s="103"/>
      <c r="FK75" s="103"/>
      <c r="FL75" s="103"/>
      <c r="FM75" s="103"/>
      <c r="FN75" s="103"/>
      <c r="FO75" s="103"/>
      <c r="FP75" s="103"/>
      <c r="FQ75" s="103"/>
      <c r="FR75" s="103"/>
      <c r="FS75" s="103"/>
      <c r="FT75" s="103"/>
      <c r="FU75" s="103"/>
      <c r="FV75" s="103"/>
      <c r="FW75" s="103"/>
      <c r="FX75" s="103"/>
      <c r="FY75" s="103"/>
      <c r="FZ75" s="103"/>
      <c r="GA75" s="103"/>
      <c r="GB75" s="103"/>
      <c r="GC75" s="103"/>
      <c r="GD75" s="103"/>
      <c r="GE75" s="103"/>
      <c r="GF75" s="103"/>
      <c r="GG75" s="103"/>
      <c r="GH75" s="103"/>
      <c r="GI75" s="103"/>
      <c r="GJ75" s="103"/>
      <c r="GK75" s="103"/>
      <c r="GL75" s="103"/>
      <c r="GM75" s="103"/>
      <c r="GN75" s="103"/>
      <c r="GO75" s="103"/>
      <c r="GP75" s="103"/>
      <c r="GQ75" s="103"/>
      <c r="GR75" s="103"/>
      <c r="GS75" s="103"/>
      <c r="GT75" s="103"/>
      <c r="GU75" s="103"/>
      <c r="GV75" s="103"/>
      <c r="GW75" s="103"/>
      <c r="GX75" s="103"/>
      <c r="GY75" s="103"/>
      <c r="GZ75" s="103"/>
      <c r="HA75" s="103"/>
      <c r="HB75" s="103"/>
      <c r="HC75" s="103"/>
      <c r="HD75" s="103"/>
      <c r="HE75" s="103"/>
      <c r="HF75" s="103"/>
      <c r="HG75" s="103"/>
      <c r="HH75" s="103"/>
      <c r="HI75" s="103"/>
      <c r="HJ75" s="103"/>
      <c r="HK75" s="103"/>
      <c r="HL75" s="103"/>
      <c r="HM75" s="103"/>
      <c r="HN75" s="103"/>
      <c r="HO75" s="103"/>
      <c r="HP75" s="103"/>
      <c r="HQ75" s="103"/>
      <c r="HR75" s="103"/>
      <c r="HS75" s="103"/>
      <c r="HT75" s="103"/>
      <c r="HU75" s="103"/>
      <c r="HV75" s="103"/>
      <c r="HW75" s="103"/>
      <c r="HX75" s="103"/>
      <c r="HY75" s="103"/>
      <c r="HZ75" s="103"/>
      <c r="IA75" s="103"/>
      <c r="IB75" s="103"/>
      <c r="IC75" s="103"/>
      <c r="ID75" s="103"/>
      <c r="IE75" s="103"/>
      <c r="IF75" s="103"/>
      <c r="IG75" s="103"/>
      <c r="IH75" s="103"/>
      <c r="II75" s="103"/>
      <c r="IJ75" s="103"/>
      <c r="IK75" s="103"/>
      <c r="IL75" s="103"/>
      <c r="IM75" s="103"/>
      <c r="IN75" s="103"/>
      <c r="IO75" s="103"/>
      <c r="IP75" s="103"/>
      <c r="IQ75" s="103"/>
      <c r="IR75" s="103"/>
      <c r="IS75" s="103"/>
      <c r="IT75" s="103"/>
      <c r="IU75" s="103"/>
    </row>
    <row r="76" spans="1:255" s="104" customFormat="1" ht="24" customHeight="1" x14ac:dyDescent="0.25">
      <c r="A76" s="102"/>
      <c r="B76" s="52" t="s">
        <v>33</v>
      </c>
      <c r="C76" s="53" t="s">
        <v>29</v>
      </c>
      <c r="D76" s="53" t="s">
        <v>30</v>
      </c>
      <c r="E76" s="52" t="s">
        <v>17</v>
      </c>
      <c r="F76" s="53" t="s">
        <v>18</v>
      </c>
      <c r="G76" s="52" t="s">
        <v>19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  <c r="BD76" s="103"/>
      <c r="BE76" s="103"/>
      <c r="BF76" s="103"/>
      <c r="BG76" s="103"/>
      <c r="BH76" s="103"/>
      <c r="BI76" s="103"/>
      <c r="BJ76" s="103"/>
      <c r="BK76" s="103"/>
      <c r="BL76" s="103"/>
      <c r="BM76" s="103"/>
      <c r="BN76" s="103"/>
      <c r="BO76" s="103"/>
      <c r="BP76" s="103"/>
      <c r="BQ76" s="103"/>
      <c r="BR76" s="103"/>
      <c r="BS76" s="103"/>
      <c r="BT76" s="103"/>
      <c r="BU76" s="103"/>
      <c r="BV76" s="103"/>
      <c r="BW76" s="103"/>
      <c r="BX76" s="103"/>
      <c r="BY76" s="103"/>
      <c r="BZ76" s="103"/>
      <c r="CA76" s="103"/>
      <c r="CB76" s="103"/>
      <c r="CC76" s="103"/>
      <c r="CD76" s="103"/>
      <c r="CE76" s="103"/>
      <c r="CF76" s="103"/>
      <c r="CG76" s="103"/>
      <c r="CH76" s="103"/>
      <c r="CI76" s="103"/>
      <c r="CJ76" s="103"/>
      <c r="CK76" s="103"/>
      <c r="CL76" s="103"/>
      <c r="CM76" s="103"/>
      <c r="CN76" s="103"/>
      <c r="CO76" s="103"/>
      <c r="CP76" s="103"/>
      <c r="CQ76" s="103"/>
      <c r="CR76" s="103"/>
      <c r="CS76" s="103"/>
      <c r="CT76" s="103"/>
      <c r="CU76" s="103"/>
      <c r="CV76" s="103"/>
      <c r="CW76" s="103"/>
      <c r="CX76" s="103"/>
      <c r="CY76" s="103"/>
      <c r="CZ76" s="103"/>
      <c r="DA76" s="103"/>
      <c r="DB76" s="103"/>
      <c r="DC76" s="103"/>
      <c r="DD76" s="103"/>
      <c r="DE76" s="103"/>
      <c r="DF76" s="103"/>
      <c r="DG76" s="103"/>
      <c r="DH76" s="103"/>
      <c r="DI76" s="103"/>
      <c r="DJ76" s="103"/>
      <c r="DK76" s="103"/>
      <c r="DL76" s="103"/>
      <c r="DM76" s="103"/>
      <c r="DN76" s="103"/>
      <c r="DO76" s="103"/>
      <c r="DP76" s="103"/>
      <c r="DQ76" s="103"/>
      <c r="DR76" s="103"/>
      <c r="DS76" s="103"/>
      <c r="DT76" s="103"/>
      <c r="DU76" s="103"/>
      <c r="DV76" s="103"/>
      <c r="DW76" s="103"/>
      <c r="DX76" s="103"/>
      <c r="DY76" s="103"/>
      <c r="DZ76" s="103"/>
      <c r="EA76" s="103"/>
      <c r="EB76" s="103"/>
      <c r="EC76" s="103"/>
      <c r="ED76" s="103"/>
      <c r="EE76" s="103"/>
      <c r="EF76" s="103"/>
      <c r="EG76" s="103"/>
      <c r="EH76" s="103"/>
      <c r="EI76" s="103"/>
      <c r="EJ76" s="103"/>
      <c r="EK76" s="103"/>
      <c r="EL76" s="103"/>
      <c r="EM76" s="103"/>
      <c r="EN76" s="103"/>
      <c r="EO76" s="103"/>
      <c r="EP76" s="103"/>
      <c r="EQ76" s="103"/>
      <c r="ER76" s="103"/>
      <c r="ES76" s="103"/>
      <c r="ET76" s="103"/>
      <c r="EU76" s="103"/>
      <c r="EV76" s="103"/>
      <c r="EW76" s="103"/>
      <c r="EX76" s="103"/>
      <c r="EY76" s="103"/>
      <c r="EZ76" s="103"/>
      <c r="FA76" s="103"/>
      <c r="FB76" s="103"/>
      <c r="FC76" s="103"/>
      <c r="FD76" s="103"/>
      <c r="FE76" s="103"/>
      <c r="FF76" s="103"/>
      <c r="FG76" s="103"/>
      <c r="FH76" s="103"/>
      <c r="FI76" s="103"/>
      <c r="FJ76" s="103"/>
      <c r="FK76" s="103"/>
      <c r="FL76" s="103"/>
      <c r="FM76" s="103"/>
      <c r="FN76" s="103"/>
      <c r="FO76" s="103"/>
      <c r="FP76" s="103"/>
      <c r="FQ76" s="103"/>
      <c r="FR76" s="103"/>
      <c r="FS76" s="103"/>
      <c r="FT76" s="103"/>
      <c r="FU76" s="103"/>
      <c r="FV76" s="103"/>
      <c r="FW76" s="103"/>
      <c r="FX76" s="103"/>
      <c r="FY76" s="103"/>
      <c r="FZ76" s="103"/>
      <c r="GA76" s="103"/>
      <c r="GB76" s="103"/>
      <c r="GC76" s="103"/>
      <c r="GD76" s="103"/>
      <c r="GE76" s="103"/>
      <c r="GF76" s="103"/>
      <c r="GG76" s="103"/>
      <c r="GH76" s="103"/>
      <c r="GI76" s="103"/>
      <c r="GJ76" s="103"/>
      <c r="GK76" s="103"/>
      <c r="GL76" s="103"/>
      <c r="GM76" s="103"/>
      <c r="GN76" s="103"/>
      <c r="GO76" s="103"/>
      <c r="GP76" s="103"/>
      <c r="GQ76" s="103"/>
      <c r="GR76" s="103"/>
      <c r="GS76" s="103"/>
      <c r="GT76" s="103"/>
      <c r="GU76" s="103"/>
      <c r="GV76" s="103"/>
      <c r="GW76" s="103"/>
      <c r="GX76" s="103"/>
      <c r="GY76" s="103"/>
      <c r="GZ76" s="103"/>
      <c r="HA76" s="103"/>
      <c r="HB76" s="103"/>
      <c r="HC76" s="103"/>
      <c r="HD76" s="103"/>
      <c r="HE76" s="103"/>
      <c r="HF76" s="103"/>
      <c r="HG76" s="103"/>
      <c r="HH76" s="103"/>
      <c r="HI76" s="103"/>
      <c r="HJ76" s="103"/>
      <c r="HK76" s="103"/>
      <c r="HL76" s="103"/>
      <c r="HM76" s="103"/>
      <c r="HN76" s="103"/>
      <c r="HO76" s="103"/>
      <c r="HP76" s="103"/>
      <c r="HQ76" s="103"/>
      <c r="HR76" s="103"/>
      <c r="HS76" s="103"/>
      <c r="HT76" s="103"/>
      <c r="HU76" s="103"/>
      <c r="HV76" s="103"/>
      <c r="HW76" s="103"/>
      <c r="HX76" s="103"/>
      <c r="HY76" s="103"/>
      <c r="HZ76" s="103"/>
      <c r="IA76" s="103"/>
      <c r="IB76" s="103"/>
      <c r="IC76" s="103"/>
      <c r="ID76" s="103"/>
      <c r="IE76" s="103"/>
      <c r="IF76" s="103"/>
      <c r="IG76" s="103"/>
      <c r="IH76" s="103"/>
      <c r="II76" s="103"/>
      <c r="IJ76" s="103"/>
      <c r="IK76" s="103"/>
      <c r="IL76" s="103"/>
      <c r="IM76" s="103"/>
      <c r="IN76" s="103"/>
      <c r="IO76" s="103"/>
      <c r="IP76" s="103"/>
      <c r="IQ76" s="103"/>
      <c r="IR76" s="103"/>
      <c r="IS76" s="103"/>
      <c r="IT76" s="103"/>
      <c r="IU76" s="103"/>
    </row>
    <row r="77" spans="1:255" ht="12" customHeight="1" x14ac:dyDescent="0.25">
      <c r="A77" s="5"/>
      <c r="B77" s="54" t="s">
        <v>125</v>
      </c>
      <c r="C77" s="55" t="s">
        <v>126</v>
      </c>
      <c r="D77" s="55">
        <v>3500</v>
      </c>
      <c r="E77" s="55" t="s">
        <v>127</v>
      </c>
      <c r="F77" s="56">
        <v>116</v>
      </c>
      <c r="G77" s="105">
        <f t="shared" ref="G77" si="4">+F77*D77</f>
        <v>406000</v>
      </c>
    </row>
    <row r="78" spans="1:255" s="104" customFormat="1" ht="12.75" customHeight="1" x14ac:dyDescent="0.25">
      <c r="A78" s="102"/>
      <c r="B78" s="8" t="s">
        <v>34</v>
      </c>
      <c r="C78" s="9"/>
      <c r="D78" s="9"/>
      <c r="E78" s="9"/>
      <c r="F78" s="57"/>
      <c r="G78" s="106">
        <f>SUM(G77)</f>
        <v>406000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  <c r="BD78" s="103"/>
      <c r="BE78" s="103"/>
      <c r="BF78" s="103"/>
      <c r="BG78" s="103"/>
      <c r="BH78" s="103"/>
      <c r="BI78" s="103"/>
      <c r="BJ78" s="103"/>
      <c r="BK78" s="103"/>
      <c r="BL78" s="103"/>
      <c r="BM78" s="103"/>
      <c r="BN78" s="103"/>
      <c r="BO78" s="103"/>
      <c r="BP78" s="103"/>
      <c r="BQ78" s="103"/>
      <c r="BR78" s="103"/>
      <c r="BS78" s="103"/>
      <c r="BT78" s="103"/>
      <c r="BU78" s="103"/>
      <c r="BV78" s="103"/>
      <c r="BW78" s="103"/>
      <c r="BX78" s="103"/>
      <c r="BY78" s="103"/>
      <c r="BZ78" s="103"/>
      <c r="CA78" s="103"/>
      <c r="CB78" s="103"/>
      <c r="CC78" s="103"/>
      <c r="CD78" s="103"/>
      <c r="CE78" s="103"/>
      <c r="CF78" s="103"/>
      <c r="CG78" s="103"/>
      <c r="CH78" s="103"/>
      <c r="CI78" s="103"/>
      <c r="CJ78" s="103"/>
      <c r="CK78" s="103"/>
      <c r="CL78" s="103"/>
      <c r="CM78" s="103"/>
      <c r="CN78" s="103"/>
      <c r="CO78" s="103"/>
      <c r="CP78" s="103"/>
      <c r="CQ78" s="103"/>
      <c r="CR78" s="103"/>
      <c r="CS78" s="103"/>
      <c r="CT78" s="103"/>
      <c r="CU78" s="103"/>
      <c r="CV78" s="103"/>
      <c r="CW78" s="103"/>
      <c r="CX78" s="103"/>
      <c r="CY78" s="103"/>
      <c r="CZ78" s="103"/>
      <c r="DA78" s="103"/>
      <c r="DB78" s="103"/>
      <c r="DC78" s="103"/>
      <c r="DD78" s="103"/>
      <c r="DE78" s="103"/>
      <c r="DF78" s="103"/>
      <c r="DG78" s="103"/>
      <c r="DH78" s="103"/>
      <c r="DI78" s="103"/>
      <c r="DJ78" s="103"/>
      <c r="DK78" s="103"/>
      <c r="DL78" s="103"/>
      <c r="DM78" s="103"/>
      <c r="DN78" s="103"/>
      <c r="DO78" s="103"/>
      <c r="DP78" s="103"/>
      <c r="DQ78" s="103"/>
      <c r="DR78" s="103"/>
      <c r="DS78" s="103"/>
      <c r="DT78" s="103"/>
      <c r="DU78" s="103"/>
      <c r="DV78" s="103"/>
      <c r="DW78" s="103"/>
      <c r="DX78" s="103"/>
      <c r="DY78" s="103"/>
      <c r="DZ78" s="103"/>
      <c r="EA78" s="103"/>
      <c r="EB78" s="103"/>
      <c r="EC78" s="103"/>
      <c r="ED78" s="103"/>
      <c r="EE78" s="103"/>
      <c r="EF78" s="103"/>
      <c r="EG78" s="103"/>
      <c r="EH78" s="103"/>
      <c r="EI78" s="103"/>
      <c r="EJ78" s="103"/>
      <c r="EK78" s="103"/>
      <c r="EL78" s="103"/>
      <c r="EM78" s="103"/>
      <c r="EN78" s="103"/>
      <c r="EO78" s="103"/>
      <c r="EP78" s="103"/>
      <c r="EQ78" s="103"/>
      <c r="ER78" s="103"/>
      <c r="ES78" s="103"/>
      <c r="ET78" s="103"/>
      <c r="EU78" s="103"/>
      <c r="EV78" s="103"/>
      <c r="EW78" s="103"/>
      <c r="EX78" s="103"/>
      <c r="EY78" s="103"/>
      <c r="EZ78" s="103"/>
      <c r="FA78" s="103"/>
      <c r="FB78" s="103"/>
      <c r="FC78" s="103"/>
      <c r="FD78" s="103"/>
      <c r="FE78" s="103"/>
      <c r="FF78" s="103"/>
      <c r="FG78" s="103"/>
      <c r="FH78" s="103"/>
      <c r="FI78" s="103"/>
      <c r="FJ78" s="103"/>
      <c r="FK78" s="103"/>
      <c r="FL78" s="103"/>
      <c r="FM78" s="103"/>
      <c r="FN78" s="103"/>
      <c r="FO78" s="103"/>
      <c r="FP78" s="103"/>
      <c r="FQ78" s="103"/>
      <c r="FR78" s="103"/>
      <c r="FS78" s="103"/>
      <c r="FT78" s="103"/>
      <c r="FU78" s="103"/>
      <c r="FV78" s="103"/>
      <c r="FW78" s="103"/>
      <c r="FX78" s="103"/>
      <c r="FY78" s="103"/>
      <c r="FZ78" s="103"/>
      <c r="GA78" s="103"/>
      <c r="GB78" s="103"/>
      <c r="GC78" s="103"/>
      <c r="GD78" s="103"/>
      <c r="GE78" s="103"/>
      <c r="GF78" s="103"/>
      <c r="GG78" s="103"/>
      <c r="GH78" s="103"/>
      <c r="GI78" s="103"/>
      <c r="GJ78" s="103"/>
      <c r="GK78" s="103"/>
      <c r="GL78" s="103"/>
      <c r="GM78" s="103"/>
      <c r="GN78" s="103"/>
      <c r="GO78" s="103"/>
      <c r="GP78" s="103"/>
      <c r="GQ78" s="103"/>
      <c r="GR78" s="103"/>
      <c r="GS78" s="103"/>
      <c r="GT78" s="103"/>
      <c r="GU78" s="103"/>
      <c r="GV78" s="103"/>
      <c r="GW78" s="103"/>
      <c r="GX78" s="103"/>
      <c r="GY78" s="103"/>
      <c r="GZ78" s="103"/>
      <c r="HA78" s="103"/>
      <c r="HB78" s="103"/>
      <c r="HC78" s="103"/>
      <c r="HD78" s="103"/>
      <c r="HE78" s="103"/>
      <c r="HF78" s="103"/>
      <c r="HG78" s="103"/>
      <c r="HH78" s="103"/>
      <c r="HI78" s="103"/>
      <c r="HJ78" s="103"/>
      <c r="HK78" s="103"/>
      <c r="HL78" s="103"/>
      <c r="HM78" s="103"/>
      <c r="HN78" s="103"/>
      <c r="HO78" s="103"/>
      <c r="HP78" s="103"/>
      <c r="HQ78" s="103"/>
      <c r="HR78" s="103"/>
      <c r="HS78" s="103"/>
      <c r="HT78" s="103"/>
      <c r="HU78" s="103"/>
      <c r="HV78" s="103"/>
      <c r="HW78" s="103"/>
      <c r="HX78" s="103"/>
      <c r="HY78" s="103"/>
      <c r="HZ78" s="103"/>
      <c r="IA78" s="103"/>
      <c r="IB78" s="103"/>
      <c r="IC78" s="103"/>
      <c r="ID78" s="103"/>
      <c r="IE78" s="103"/>
      <c r="IF78" s="103"/>
      <c r="IG78" s="103"/>
      <c r="IH78" s="103"/>
      <c r="II78" s="103"/>
      <c r="IJ78" s="103"/>
      <c r="IK78" s="103"/>
      <c r="IL78" s="103"/>
      <c r="IM78" s="103"/>
      <c r="IN78" s="103"/>
      <c r="IO78" s="103"/>
      <c r="IP78" s="103"/>
      <c r="IQ78" s="103"/>
      <c r="IR78" s="103"/>
      <c r="IS78" s="103"/>
      <c r="IT78" s="103"/>
      <c r="IU78" s="103"/>
    </row>
    <row r="79" spans="1:255" ht="12" customHeight="1" x14ac:dyDescent="0.25">
      <c r="A79" s="2"/>
      <c r="B79" s="67"/>
      <c r="C79" s="67"/>
      <c r="D79" s="67"/>
      <c r="E79" s="67"/>
      <c r="F79" s="68"/>
      <c r="G79" s="69"/>
    </row>
    <row r="80" spans="1:255" ht="12" customHeight="1" x14ac:dyDescent="0.25">
      <c r="A80" s="13"/>
      <c r="B80" s="108" t="s">
        <v>35</v>
      </c>
      <c r="C80" s="109"/>
      <c r="D80" s="109"/>
      <c r="E80" s="109"/>
      <c r="F80" s="109"/>
      <c r="G80" s="110">
        <f>G31+G36+G45+G73+G78</f>
        <v>4736858.7</v>
      </c>
    </row>
    <row r="81" spans="1:7" ht="12" customHeight="1" x14ac:dyDescent="0.25">
      <c r="A81" s="13"/>
      <c r="B81" s="111" t="s">
        <v>36</v>
      </c>
      <c r="C81" s="112"/>
      <c r="D81" s="112"/>
      <c r="E81" s="112"/>
      <c r="F81" s="112"/>
      <c r="G81" s="113">
        <f>G80*0.05</f>
        <v>236842.93500000003</v>
      </c>
    </row>
    <row r="82" spans="1:7" ht="12" customHeight="1" x14ac:dyDescent="0.25">
      <c r="A82" s="13"/>
      <c r="B82" s="114" t="s">
        <v>37</v>
      </c>
      <c r="C82" s="115"/>
      <c r="D82" s="115"/>
      <c r="E82" s="115"/>
      <c r="F82" s="115"/>
      <c r="G82" s="116">
        <f>G81+G80</f>
        <v>4973701.6349999998</v>
      </c>
    </row>
    <row r="83" spans="1:7" ht="12" customHeight="1" x14ac:dyDescent="0.25">
      <c r="A83" s="13"/>
      <c r="B83" s="111" t="s">
        <v>38</v>
      </c>
      <c r="C83" s="112"/>
      <c r="D83" s="112"/>
      <c r="E83" s="112"/>
      <c r="F83" s="112"/>
      <c r="G83" s="113">
        <f>G12</f>
        <v>20000000</v>
      </c>
    </row>
    <row r="84" spans="1:7" ht="12" customHeight="1" x14ac:dyDescent="0.25">
      <c r="A84" s="13"/>
      <c r="B84" s="117" t="s">
        <v>39</v>
      </c>
      <c r="C84" s="118"/>
      <c r="D84" s="118"/>
      <c r="E84" s="118"/>
      <c r="F84" s="118"/>
      <c r="G84" s="119">
        <f>G83-G82</f>
        <v>15026298.365</v>
      </c>
    </row>
    <row r="85" spans="1:7" ht="12" customHeight="1" x14ac:dyDescent="0.25">
      <c r="A85" s="13"/>
      <c r="B85" s="14" t="s">
        <v>40</v>
      </c>
      <c r="C85" s="15"/>
      <c r="D85" s="15"/>
      <c r="E85" s="15"/>
      <c r="F85" s="15"/>
      <c r="G85" s="30"/>
    </row>
    <row r="86" spans="1:7" ht="12.75" customHeight="1" thickBot="1" x14ac:dyDescent="0.3">
      <c r="A86" s="13"/>
      <c r="B86" s="16"/>
      <c r="C86" s="15"/>
      <c r="D86" s="15"/>
      <c r="E86" s="15"/>
      <c r="F86" s="15"/>
      <c r="G86" s="30"/>
    </row>
    <row r="87" spans="1:7" ht="12" customHeight="1" x14ac:dyDescent="0.25">
      <c r="A87" s="13"/>
      <c r="B87" s="19" t="s">
        <v>41</v>
      </c>
      <c r="C87" s="20"/>
      <c r="D87" s="20"/>
      <c r="E87" s="20"/>
      <c r="F87" s="21"/>
      <c r="G87" s="30"/>
    </row>
    <row r="88" spans="1:7" ht="12" customHeight="1" x14ac:dyDescent="0.25">
      <c r="A88" s="13"/>
      <c r="B88" s="22" t="s">
        <v>42</v>
      </c>
      <c r="C88" s="12"/>
      <c r="D88" s="12"/>
      <c r="E88" s="12"/>
      <c r="F88" s="23"/>
      <c r="G88" s="30"/>
    </row>
    <row r="89" spans="1:7" ht="12" customHeight="1" x14ac:dyDescent="0.25">
      <c r="A89" s="13"/>
      <c r="B89" s="22" t="s">
        <v>43</v>
      </c>
      <c r="C89" s="12"/>
      <c r="D89" s="12"/>
      <c r="E89" s="12"/>
      <c r="F89" s="23"/>
      <c r="G89" s="30"/>
    </row>
    <row r="90" spans="1:7" ht="12" customHeight="1" x14ac:dyDescent="0.25">
      <c r="A90" s="13"/>
      <c r="B90" s="22" t="s">
        <v>44</v>
      </c>
      <c r="C90" s="12"/>
      <c r="D90" s="12"/>
      <c r="E90" s="12"/>
      <c r="F90" s="23"/>
      <c r="G90" s="30"/>
    </row>
    <row r="91" spans="1:7" ht="12" customHeight="1" x14ac:dyDescent="0.25">
      <c r="A91" s="13"/>
      <c r="B91" s="22" t="s">
        <v>45</v>
      </c>
      <c r="C91" s="12"/>
      <c r="D91" s="12"/>
      <c r="E91" s="12"/>
      <c r="F91" s="23"/>
      <c r="G91" s="30"/>
    </row>
    <row r="92" spans="1:7" ht="12" customHeight="1" x14ac:dyDescent="0.25">
      <c r="A92" s="13"/>
      <c r="B92" s="22" t="s">
        <v>46</v>
      </c>
      <c r="C92" s="12"/>
      <c r="D92" s="12"/>
      <c r="E92" s="12"/>
      <c r="F92" s="23"/>
      <c r="G92" s="30"/>
    </row>
    <row r="93" spans="1:7" ht="12.75" customHeight="1" thickBot="1" x14ac:dyDescent="0.3">
      <c r="A93" s="13"/>
      <c r="B93" s="24" t="s">
        <v>47</v>
      </c>
      <c r="C93" s="25"/>
      <c r="D93" s="25"/>
      <c r="E93" s="25"/>
      <c r="F93" s="26"/>
      <c r="G93" s="30"/>
    </row>
    <row r="94" spans="1:7" ht="12.75" customHeight="1" x14ac:dyDescent="0.25">
      <c r="A94" s="13"/>
      <c r="B94" s="17"/>
      <c r="C94" s="12"/>
      <c r="D94" s="12"/>
      <c r="E94" s="12"/>
      <c r="F94" s="12"/>
      <c r="G94" s="30"/>
    </row>
    <row r="95" spans="1:7" ht="15" customHeight="1" thickBot="1" x14ac:dyDescent="0.3">
      <c r="A95" s="13"/>
      <c r="B95" s="131" t="s">
        <v>48</v>
      </c>
      <c r="C95" s="132"/>
      <c r="D95" s="71"/>
      <c r="E95" s="72"/>
      <c r="F95" s="10"/>
      <c r="G95" s="30"/>
    </row>
    <row r="96" spans="1:7" ht="12" customHeight="1" x14ac:dyDescent="0.25">
      <c r="A96" s="13"/>
      <c r="B96" s="73" t="s">
        <v>33</v>
      </c>
      <c r="C96" s="74" t="s">
        <v>49</v>
      </c>
      <c r="D96" s="75" t="s">
        <v>50</v>
      </c>
      <c r="E96" s="72"/>
      <c r="F96" s="10"/>
      <c r="G96" s="30"/>
    </row>
    <row r="97" spans="1:7" ht="12" customHeight="1" x14ac:dyDescent="0.25">
      <c r="A97" s="13"/>
      <c r="B97" s="76" t="s">
        <v>51</v>
      </c>
      <c r="C97" s="77">
        <f>G31</f>
        <v>1965000</v>
      </c>
      <c r="D97" s="78">
        <f>(C97/C103)</f>
        <v>0.39507798098950503</v>
      </c>
      <c r="E97" s="72"/>
      <c r="F97" s="10"/>
      <c r="G97" s="30"/>
    </row>
    <row r="98" spans="1:7" ht="12" customHeight="1" x14ac:dyDescent="0.25">
      <c r="A98" s="13"/>
      <c r="B98" s="76" t="s">
        <v>52</v>
      </c>
      <c r="C98" s="77">
        <f>G36</f>
        <v>0</v>
      </c>
      <c r="D98" s="78">
        <v>0</v>
      </c>
      <c r="E98" s="72"/>
      <c r="F98" s="10"/>
      <c r="G98" s="30"/>
    </row>
    <row r="99" spans="1:7" ht="12" customHeight="1" x14ac:dyDescent="0.25">
      <c r="A99" s="13"/>
      <c r="B99" s="76" t="s">
        <v>53</v>
      </c>
      <c r="C99" s="77">
        <f>G45</f>
        <v>552050</v>
      </c>
      <c r="D99" s="78">
        <f>(C99/C103)</f>
        <v>0.11099379104593193</v>
      </c>
      <c r="E99" s="72"/>
      <c r="F99" s="10"/>
      <c r="G99" s="30"/>
    </row>
    <row r="100" spans="1:7" ht="12" customHeight="1" x14ac:dyDescent="0.25">
      <c r="A100" s="13"/>
      <c r="B100" s="76" t="s">
        <v>28</v>
      </c>
      <c r="C100" s="77">
        <f>G73</f>
        <v>1813808.7</v>
      </c>
      <c r="D100" s="78">
        <f>(C100/C103)</f>
        <v>0.36467983669068643</v>
      </c>
      <c r="E100" s="72"/>
      <c r="F100" s="10"/>
      <c r="G100" s="30"/>
    </row>
    <row r="101" spans="1:7" ht="12" customHeight="1" x14ac:dyDescent="0.25">
      <c r="A101" s="13"/>
      <c r="B101" s="76" t="s">
        <v>54</v>
      </c>
      <c r="C101" s="79">
        <f>G78</f>
        <v>406000</v>
      </c>
      <c r="D101" s="78">
        <f>(C101/C103)</f>
        <v>8.1629343654829031E-2</v>
      </c>
      <c r="E101" s="80"/>
      <c r="F101" s="11"/>
      <c r="G101" s="30"/>
    </row>
    <row r="102" spans="1:7" ht="12" customHeight="1" x14ac:dyDescent="0.25">
      <c r="A102" s="13"/>
      <c r="B102" s="76" t="s">
        <v>55</v>
      </c>
      <c r="C102" s="79">
        <f>G81</f>
        <v>236842.93500000003</v>
      </c>
      <c r="D102" s="78">
        <f>(C102/C103)</f>
        <v>4.7619047619047623E-2</v>
      </c>
      <c r="E102" s="80"/>
      <c r="F102" s="11"/>
      <c r="G102" s="30"/>
    </row>
    <row r="103" spans="1:7" ht="12.75" customHeight="1" thickBot="1" x14ac:dyDescent="0.3">
      <c r="A103" s="13"/>
      <c r="B103" s="81" t="s">
        <v>56</v>
      </c>
      <c r="C103" s="82">
        <f>SUM(C97:C102)</f>
        <v>4973701.6349999998</v>
      </c>
      <c r="D103" s="83">
        <f>SUM(D97:D102)</f>
        <v>1</v>
      </c>
      <c r="E103" s="80"/>
      <c r="F103" s="11"/>
      <c r="G103" s="30"/>
    </row>
    <row r="104" spans="1:7" ht="12" customHeight="1" x14ac:dyDescent="0.25">
      <c r="A104" s="13"/>
      <c r="B104" s="84"/>
      <c r="C104" s="85"/>
      <c r="D104" s="85"/>
      <c r="E104" s="85"/>
      <c r="F104" s="15"/>
      <c r="G104" s="30"/>
    </row>
    <row r="105" spans="1:7" ht="12.75" customHeight="1" thickBot="1" x14ac:dyDescent="0.3">
      <c r="A105" s="13"/>
      <c r="B105" s="70"/>
      <c r="C105" s="85"/>
      <c r="D105" s="85"/>
      <c r="E105" s="85"/>
      <c r="F105" s="15"/>
      <c r="G105" s="30"/>
    </row>
    <row r="106" spans="1:7" ht="12" customHeight="1" thickBot="1" x14ac:dyDescent="0.3">
      <c r="A106" s="13"/>
      <c r="B106" s="128" t="s">
        <v>137</v>
      </c>
      <c r="C106" s="129"/>
      <c r="D106" s="129"/>
      <c r="E106" s="130"/>
      <c r="F106" s="11"/>
      <c r="G106" s="30"/>
    </row>
    <row r="107" spans="1:7" ht="12" customHeight="1" x14ac:dyDescent="0.25">
      <c r="A107" s="13"/>
      <c r="B107" s="86" t="s">
        <v>136</v>
      </c>
      <c r="C107" s="87">
        <v>6000</v>
      </c>
      <c r="D107" s="87">
        <f>G9</f>
        <v>8000</v>
      </c>
      <c r="E107" s="87">
        <v>10000</v>
      </c>
      <c r="F107" s="27"/>
      <c r="G107" s="31"/>
    </row>
    <row r="108" spans="1:7" ht="12.75" customHeight="1" thickBot="1" x14ac:dyDescent="0.3">
      <c r="A108" s="13"/>
      <c r="B108" s="81" t="s">
        <v>138</v>
      </c>
      <c r="C108" s="82">
        <f>(G82/C107)</f>
        <v>828.95027249999998</v>
      </c>
      <c r="D108" s="82">
        <f>(G82/D107)</f>
        <v>621.71270437499993</v>
      </c>
      <c r="E108" s="88">
        <f>(G82/E107)</f>
        <v>497.37016349999999</v>
      </c>
      <c r="F108" s="27"/>
      <c r="G108" s="31"/>
    </row>
    <row r="109" spans="1:7" ht="15.6" customHeight="1" x14ac:dyDescent="0.25">
      <c r="A109" s="13"/>
      <c r="B109" s="18" t="s">
        <v>57</v>
      </c>
      <c r="C109" s="12"/>
      <c r="D109" s="12"/>
      <c r="E109" s="12"/>
      <c r="F109" s="12"/>
      <c r="G109" s="32"/>
    </row>
  </sheetData>
  <mergeCells count="9">
    <mergeCell ref="E9:F9"/>
    <mergeCell ref="E14:F14"/>
    <mergeCell ref="E15:F15"/>
    <mergeCell ref="B17:G17"/>
    <mergeCell ref="B106:E106"/>
    <mergeCell ref="B95:C95"/>
    <mergeCell ref="E13:F13"/>
    <mergeCell ref="E11:F11"/>
    <mergeCell ref="E10:F10"/>
  </mergeCells>
  <pageMargins left="0.748031" right="0.748031" top="0.98425200000000002" bottom="0.98425200000000002" header="0" footer="0"/>
  <pageSetup scale="47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PALTO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dcterms:created xsi:type="dcterms:W3CDTF">2020-11-27T12:49:26Z</dcterms:created>
  <dcterms:modified xsi:type="dcterms:W3CDTF">2023-02-01T13:20:51Z</dcterms:modified>
</cp:coreProperties>
</file>