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V 2023\"/>
    </mc:Choice>
  </mc:AlternateContent>
  <bookViews>
    <workbookView xWindow="10035" yWindow="15" windowWidth="9195" windowHeight="9975"/>
  </bookViews>
  <sheets>
    <sheet name="SANDI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 l="1"/>
  <c r="G11" i="1" l="1"/>
  <c r="G60" i="1"/>
  <c r="G58" i="1"/>
  <c r="G72" i="1"/>
  <c r="G71" i="1"/>
  <c r="G70" i="1"/>
  <c r="G69" i="1"/>
  <c r="G64" i="1"/>
  <c r="G63" i="1"/>
  <c r="G62" i="1"/>
  <c r="G56" i="1"/>
  <c r="G54" i="1"/>
  <c r="G53" i="1"/>
  <c r="G51" i="1"/>
  <c r="G50" i="1"/>
  <c r="G49" i="1"/>
  <c r="G47" i="1"/>
  <c r="G41" i="1"/>
  <c r="G40" i="1"/>
  <c r="G39" i="1"/>
  <c r="G38" i="1"/>
  <c r="G37" i="1"/>
  <c r="G36" i="1"/>
  <c r="G31" i="1"/>
  <c r="G26" i="1"/>
  <c r="G25" i="1"/>
  <c r="G24" i="1"/>
  <c r="G23" i="1"/>
  <c r="G22" i="1"/>
  <c r="G21" i="1"/>
  <c r="G20" i="1"/>
  <c r="G27" i="1" l="1"/>
  <c r="G65" i="1"/>
  <c r="G78" i="1"/>
  <c r="G73" i="1" l="1"/>
  <c r="G42" i="1" l="1"/>
  <c r="C97" i="1" s="1"/>
  <c r="C98" i="1"/>
  <c r="C95" i="1" l="1"/>
  <c r="G32" i="1"/>
  <c r="G76" i="1" s="1"/>
  <c r="G77" i="1" s="1"/>
  <c r="G79" i="1" s="1"/>
  <c r="C99" i="1"/>
  <c r="C96" i="1" l="1"/>
  <c r="C100" i="1" l="1"/>
  <c r="C101" i="1" s="1"/>
  <c r="D96" i="1" s="1"/>
  <c r="E106" i="1"/>
  <c r="D98" i="1" l="1"/>
  <c r="D97" i="1"/>
  <c r="D95" i="1"/>
  <c r="D99" i="1"/>
  <c r="C106" i="1"/>
  <c r="D106" i="1"/>
  <c r="D100" i="1"/>
  <c r="D101" i="1" l="1"/>
</calcChain>
</file>

<file path=xl/sharedStrings.xml><?xml version="1.0" encoding="utf-8"?>
<sst xmlns="http://schemas.openxmlformats.org/spreadsheetml/2006/main" count="194" uniqueCount="127">
  <si>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</si>
  <si>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</si>
  <si>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</si>
  <si>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</si>
  <si>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</si>
  <si>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</si>
  <si>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</si>
  <si>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</si>
  <si>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</si>
  <si>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</si>
  <si>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</si>
  <si>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</si>
  <si>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</si>
  <si>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</si>
  <si>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</si>
  <si>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</si>
  <si>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</si>
  <si>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</si>
  <si>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</si>
  <si>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</si>
  <si>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</si>
  <si>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</si>
  <si>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</si>
  <si>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</si>
  <si>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</si>
  <si>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</si>
  <si>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</si>
  <si>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</si>
  <si>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</si>
  <si>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</si>
  <si>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</si>
  <si>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</si>
  <si>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</si>
  <si>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</si>
  <si>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</si>
  <si>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</si>
  <si>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</si>
  <si>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</si>
  <si>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</si>
  <si>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</si>
  <si>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</si>
  <si>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</si>
  <si>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</si>
  <si>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</si>
  <si>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</si>
  <si>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</si>
  <si>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</si>
  <si>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</si>
  <si>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</si>
  <si>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</si>
  <si>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</si>
  <si>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</si>
  <si>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</si>
  <si>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</si>
  <si>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</si>
  <si>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</si>
  <si>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</si>
  <si>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</si>
  <si>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</si>
  <si>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</si>
  <si>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</si>
  <si>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San Vicente</t>
  </si>
  <si>
    <t>Todas</t>
  </si>
  <si>
    <t>Octubre</t>
  </si>
  <si>
    <t>Octubre - Noviembre</t>
  </si>
  <si>
    <t>Septiembre</t>
  </si>
  <si>
    <t>c/u</t>
  </si>
  <si>
    <t>Nitrato de potasio</t>
  </si>
  <si>
    <t>FUNGICIDAS</t>
  </si>
  <si>
    <t>lt</t>
  </si>
  <si>
    <t>Rendimiento (unid./hà)</t>
  </si>
  <si>
    <t>Costo unitario ($/unid.) (*)</t>
  </si>
  <si>
    <t>Septiembre - Octubre</t>
  </si>
  <si>
    <t>Flete</t>
  </si>
  <si>
    <t>Derecho de ingreso a la feria</t>
  </si>
  <si>
    <t>ESCENARIOS COSTO UNITARIO  ($/un.)</t>
  </si>
  <si>
    <t>RENDIMIENTO (un./Há.)</t>
  </si>
  <si>
    <t>PRECIO ESPERADO ($/un.)</t>
  </si>
  <si>
    <t>SANDIA</t>
  </si>
  <si>
    <t>Delta, Katira</t>
  </si>
  <si>
    <t xml:space="preserve">Enero - Febrero </t>
  </si>
  <si>
    <t>Lib. B. O´Higgins</t>
  </si>
  <si>
    <t>Mercado mayorista</t>
  </si>
  <si>
    <t>Enero - Febrero</t>
  </si>
  <si>
    <t>Heladas, lluvia</t>
  </si>
  <si>
    <t>Riego Pre-plantación</t>
  </si>
  <si>
    <t>Transplante</t>
  </si>
  <si>
    <t>Aplicación de fertilizante</t>
  </si>
  <si>
    <t>Riegos</t>
  </si>
  <si>
    <t>Septiembre - Diciembre</t>
  </si>
  <si>
    <t>Limpia manual</t>
  </si>
  <si>
    <t>Octubre - Diciembre</t>
  </si>
  <si>
    <t>Cosecha y carga</t>
  </si>
  <si>
    <t>Corrida de surco</t>
  </si>
  <si>
    <t>JA</t>
  </si>
  <si>
    <t>Rastraje</t>
  </si>
  <si>
    <t>Colocación de mulch</t>
  </si>
  <si>
    <t>Aplicación de pesticidas</t>
  </si>
  <si>
    <t>Melgadura y acequiadura</t>
  </si>
  <si>
    <t>Tractoelevador</t>
  </si>
  <si>
    <t>Mezcla hortalicera</t>
  </si>
  <si>
    <t>Urea granulada</t>
  </si>
  <si>
    <t xml:space="preserve">Septiembre - Noviembre </t>
  </si>
  <si>
    <t>HERBICIDAS</t>
  </si>
  <si>
    <t>Plástico para mulch</t>
  </si>
  <si>
    <t>Colmenas</t>
  </si>
  <si>
    <t>Enero-Febrero</t>
  </si>
  <si>
    <t>NEMATICIDA</t>
  </si>
  <si>
    <t>Nemacur 240 CS</t>
  </si>
  <si>
    <t>octubre</t>
  </si>
  <si>
    <t>Trigard 75 wp</t>
  </si>
  <si>
    <t>Zero 5 ec</t>
  </si>
  <si>
    <t>Vertimec 0 18 ec</t>
  </si>
  <si>
    <t>Abono Foliar</t>
  </si>
  <si>
    <t>Frutaliv</t>
  </si>
  <si>
    <t>sept-nov</t>
  </si>
  <si>
    <t>Aliette 80% WP</t>
  </si>
  <si>
    <t>Nemastop</t>
  </si>
  <si>
    <t>Gramoxone Super</t>
  </si>
  <si>
    <t>6. Marco Plantación 3mtsx1 mts</t>
  </si>
  <si>
    <t>7. El  costo de la mano de obra incluye impuestos e  imposiciones</t>
  </si>
  <si>
    <t>8. Entrega en Lo Valledor</t>
  </si>
  <si>
    <t>9. Recomendación es solo referencial</t>
  </si>
  <si>
    <t>Junio</t>
  </si>
  <si>
    <t>PLANTINES</t>
  </si>
  <si>
    <t>Plantines Injertados</t>
  </si>
  <si>
    <t>3. Precio esperado por ventas corresponde a precio colocado en el domicilio del comprador (incluye Ingreso a Feria)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</si>
</sst>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* #,##0.00_-;\-* #,##0.00_-;_-* &quot;-&quot;??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9" formatCode="_-* #,##0_-;\-* #,##0_-;_-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16" fillId="0" borderId="19"/>
    <xf numFmtId="164" fontId="17" fillId="0" borderId="19" applyFont="0" applyFill="0" applyBorder="0" applyAlignment="0" applyProtection="0"/>
    <xf numFmtId="43" fontId="18" fillId="0" borderId="0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12" fillId="7" borderId="19" xfId="0" applyFont="1" applyFill="1" applyBorder="1" applyAlignment="1"/>
    <xf numFmtId="49" fontId="10" fillId="8" borderId="20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167" fontId="10" fillId="2" borderId="6" xfId="0" applyNumberFormat="1" applyFont="1" applyFill="1" applyBorder="1" applyAlignment="1">
      <alignment vertical="center"/>
    </xf>
    <xf numFmtId="0" fontId="7" fillId="7" borderId="18" xfId="0" applyFont="1" applyFill="1" applyBorder="1" applyAlignment="1">
      <alignment vertical="center"/>
    </xf>
    <xf numFmtId="0" fontId="7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4" fillId="2" borderId="19" xfId="0" applyNumberFormat="1" applyFont="1" applyFill="1" applyBorder="1" applyAlignment="1">
      <alignment vertical="center"/>
    </xf>
    <xf numFmtId="0" fontId="12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3" fillId="2" borderId="19" xfId="0" applyFont="1" applyFill="1" applyBorder="1" applyAlignment="1">
      <alignment vertical="center"/>
    </xf>
    <xf numFmtId="49" fontId="10" fillId="8" borderId="31" xfId="0" applyNumberFormat="1" applyFont="1" applyFill="1" applyBorder="1" applyAlignment="1">
      <alignment vertical="center"/>
    </xf>
    <xf numFmtId="49" fontId="12" fillId="8" borderId="32" xfId="0" applyNumberFormat="1" applyFont="1" applyFill="1" applyBorder="1" applyAlignment="1"/>
    <xf numFmtId="49" fontId="10" fillId="2" borderId="33" xfId="0" applyNumberFormat="1" applyFont="1" applyFill="1" applyBorder="1" applyAlignment="1">
      <alignment vertical="center"/>
    </xf>
    <xf numFmtId="9" fontId="12" fillId="2" borderId="34" xfId="0" applyNumberFormat="1" applyFont="1" applyFill="1" applyBorder="1" applyAlignment="1"/>
    <xf numFmtId="49" fontId="10" fillId="8" borderId="35" xfId="0" applyNumberFormat="1" applyFont="1" applyFill="1" applyBorder="1" applyAlignment="1">
      <alignment vertical="center"/>
    </xf>
    <xf numFmtId="167" fontId="10" fillId="8" borderId="36" xfId="0" applyNumberFormat="1" applyFont="1" applyFill="1" applyBorder="1" applyAlignment="1">
      <alignment vertical="center"/>
    </xf>
    <xf numFmtId="9" fontId="10" fillId="8" borderId="37" xfId="0" applyNumberFormat="1" applyFont="1" applyFill="1" applyBorder="1" applyAlignment="1">
      <alignment vertical="center"/>
    </xf>
    <xf numFmtId="0" fontId="12" fillId="9" borderId="40" xfId="0" applyFont="1" applyFill="1" applyBorder="1" applyAlignment="1"/>
    <xf numFmtId="0" fontId="12" fillId="2" borderId="19" xfId="0" applyFont="1" applyFill="1" applyBorder="1" applyAlignment="1">
      <alignment vertical="center"/>
    </xf>
    <xf numFmtId="49" fontId="12" fillId="2" borderId="19" xfId="0" applyNumberFormat="1" applyFont="1" applyFill="1" applyBorder="1" applyAlignment="1">
      <alignment vertical="center"/>
    </xf>
    <xf numFmtId="49" fontId="10" fillId="2" borderId="41" xfId="0" applyNumberFormat="1" applyFont="1" applyFill="1" applyBorder="1" applyAlignment="1">
      <alignment vertical="center"/>
    </xf>
    <xf numFmtId="0" fontId="12" fillId="2" borderId="42" xfId="0" applyFont="1" applyFill="1" applyBorder="1" applyAlignment="1"/>
    <xf numFmtId="0" fontId="12" fillId="2" borderId="43" xfId="0" applyFont="1" applyFill="1" applyBorder="1" applyAlignment="1"/>
    <xf numFmtId="0" fontId="12" fillId="2" borderId="45" xfId="0" applyFont="1" applyFill="1" applyBorder="1" applyAlignment="1"/>
    <xf numFmtId="0" fontId="12" fillId="2" borderId="47" xfId="0" applyFont="1" applyFill="1" applyBorder="1" applyAlignment="1"/>
    <xf numFmtId="0" fontId="12" fillId="2" borderId="48" xfId="0" applyFont="1" applyFill="1" applyBorder="1" applyAlignment="1"/>
    <xf numFmtId="0" fontId="10" fillId="7" borderId="19" xfId="0" applyFont="1" applyFill="1" applyBorder="1" applyAlignment="1">
      <alignment vertical="center"/>
    </xf>
    <xf numFmtId="0" fontId="7" fillId="9" borderId="18" xfId="0" applyFont="1" applyFill="1" applyBorder="1" applyAlignment="1">
      <alignment vertical="center"/>
    </xf>
    <xf numFmtId="49" fontId="15" fillId="9" borderId="19" xfId="0" applyNumberFormat="1" applyFont="1" applyFill="1" applyBorder="1" applyAlignment="1">
      <alignment vertical="center"/>
    </xf>
    <xf numFmtId="0" fontId="7" fillId="9" borderId="19" xfId="0" applyFont="1" applyFill="1" applyBorder="1" applyAlignment="1">
      <alignment vertical="center"/>
    </xf>
    <xf numFmtId="0" fontId="7" fillId="9" borderId="49" xfId="0" applyFont="1" applyFill="1" applyBorder="1" applyAlignment="1">
      <alignment vertical="center"/>
    </xf>
    <xf numFmtId="49" fontId="10" fillId="8" borderId="50" xfId="0" applyNumberFormat="1" applyFont="1" applyFill="1" applyBorder="1" applyAlignment="1">
      <alignment vertical="center"/>
    </xf>
    <xf numFmtId="167" fontId="10" fillId="8" borderId="37" xfId="0" applyNumberFormat="1" applyFont="1" applyFill="1" applyBorder="1" applyAlignment="1">
      <alignment vertical="center"/>
    </xf>
    <xf numFmtId="3" fontId="10" fillId="8" borderId="51" xfId="0" applyNumberFormat="1" applyFont="1" applyFill="1" applyBorder="1" applyAlignment="1">
      <alignment vertical="center"/>
    </xf>
    <xf numFmtId="3" fontId="10" fillId="8" borderId="52" xfId="0" applyNumberFormat="1" applyFont="1" applyFill="1" applyBorder="1" applyAlignment="1">
      <alignment vertical="center"/>
    </xf>
    <xf numFmtId="49" fontId="15" fillId="9" borderId="38" xfId="0" applyNumberFormat="1" applyFont="1" applyFill="1" applyBorder="1" applyAlignment="1">
      <alignment vertical="center"/>
    </xf>
    <xf numFmtId="0" fontId="10" fillId="9" borderId="39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2" borderId="4" xfId="0" applyFill="1" applyBorder="1"/>
    <xf numFmtId="49" fontId="19" fillId="3" borderId="5" xfId="0" applyNumberFormat="1" applyFont="1" applyFill="1" applyBorder="1" applyAlignment="1">
      <alignment vertical="center" wrapText="1"/>
    </xf>
    <xf numFmtId="3" fontId="20" fillId="0" borderId="53" xfId="0" applyNumberFormat="1" applyFont="1" applyFill="1" applyBorder="1" applyAlignment="1">
      <alignment horizontal="right"/>
    </xf>
    <xf numFmtId="0" fontId="3" fillId="2" borderId="7" xfId="0" applyFont="1" applyFill="1" applyBorder="1"/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0" fillId="0" borderId="0" xfId="0" applyNumberFormat="1"/>
    <xf numFmtId="0" fontId="0" fillId="0" borderId="0" xfId="0"/>
    <xf numFmtId="169" fontId="20" fillId="0" borderId="53" xfId="3" applyNumberFormat="1" applyFont="1" applyFill="1" applyBorder="1" applyAlignment="1">
      <alignment horizontal="right"/>
    </xf>
    <xf numFmtId="49" fontId="3" fillId="2" borderId="54" xfId="0" applyNumberFormat="1" applyFont="1" applyFill="1" applyBorder="1" applyAlignment="1">
      <alignment horizontal="left"/>
    </xf>
    <xf numFmtId="49" fontId="3" fillId="2" borderId="55" xfId="0" applyNumberFormat="1" applyFont="1" applyFill="1" applyBorder="1" applyAlignment="1">
      <alignment horizontal="left"/>
    </xf>
    <xf numFmtId="0" fontId="20" fillId="0" borderId="53" xfId="0" applyFont="1" applyFill="1" applyBorder="1" applyAlignment="1">
      <alignment horizontal="right" wrapText="1"/>
    </xf>
    <xf numFmtId="0" fontId="20" fillId="0" borderId="53" xfId="0" applyFont="1" applyFill="1" applyBorder="1" applyAlignment="1">
      <alignment horizontal="right"/>
    </xf>
    <xf numFmtId="17" fontId="20" fillId="0" borderId="53" xfId="0" applyNumberFormat="1" applyFont="1" applyFill="1" applyBorder="1" applyAlignment="1">
      <alignment horizontal="right" wrapText="1"/>
    </xf>
    <xf numFmtId="49" fontId="3" fillId="2" borderId="6" xfId="0" applyNumberFormat="1" applyFont="1" applyFill="1" applyBorder="1"/>
    <xf numFmtId="0" fontId="3" fillId="2" borderId="6" xfId="0" applyFont="1" applyFill="1" applyBorder="1"/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49" fontId="19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9" fillId="3" borderId="13" xfId="0" applyNumberFormat="1" applyFont="1" applyFill="1" applyBorder="1" applyAlignment="1">
      <alignment horizontal="center" vertical="center"/>
    </xf>
    <xf numFmtId="49" fontId="19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0" fontId="0" fillId="0" borderId="19" xfId="0" applyNumberFormat="1" applyFont="1" applyBorder="1" applyAlignment="1"/>
    <xf numFmtId="49" fontId="5" fillId="3" borderId="56" xfId="0" applyNumberFormat="1" applyFont="1" applyFill="1" applyBorder="1" applyAlignment="1">
      <alignment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vertical="center"/>
    </xf>
    <xf numFmtId="3" fontId="5" fillId="3" borderId="56" xfId="0" applyNumberFormat="1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49" fontId="22" fillId="2" borderId="44" xfId="0" applyNumberFormat="1" applyFont="1" applyFill="1" applyBorder="1" applyAlignment="1">
      <alignment vertical="center"/>
    </xf>
    <xf numFmtId="49" fontId="22" fillId="2" borderId="46" xfId="0" applyNumberFormat="1" applyFont="1" applyFill="1" applyBorder="1" applyAlignment="1">
      <alignment vertical="center"/>
    </xf>
  </cellXfs>
  <cellStyles count="4">
    <cellStyle name="Millares" xfId="3" builtinId="3"/>
    <cellStyle name="Millares 5" xfId="2"/>
    <cellStyle name="Normal" xfId="0" builtinId="0"/>
    <cellStyle name="Normal 4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7938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8" y="190500"/>
          <a:ext cx="56832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7"/>
  <sheetViews>
    <sheetView showGridLines="0" tabSelected="1" topLeftCell="B1" zoomScale="136" zoomScaleNormal="136" workbookViewId="0">
      <selection activeCell="G99" sqref="G9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7.85546875" style="1" customWidth="1"/>
    <col min="9" max="224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3"/>
      <c r="C7" s="4"/>
      <c r="D7" s="2"/>
      <c r="E7" s="4"/>
      <c r="F7" s="4"/>
      <c r="G7" s="4"/>
    </row>
    <row r="8" spans="1:255" s="86" customFormat="1" ht="12" customHeight="1" x14ac:dyDescent="0.25">
      <c r="A8" s="79"/>
      <c r="B8" s="80" t="s">
        <v>0</v>
      </c>
      <c r="C8" s="81" t="s">
        <v>78</v>
      </c>
      <c r="D8" s="82"/>
      <c r="E8" s="83" t="s">
        <v>76</v>
      </c>
      <c r="F8" s="84"/>
      <c r="G8" s="81">
        <v>11000</v>
      </c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</row>
    <row r="9" spans="1:255" s="86" customFormat="1" ht="25.5" customHeight="1" x14ac:dyDescent="0.25">
      <c r="A9" s="79"/>
      <c r="B9" s="6" t="s">
        <v>1</v>
      </c>
      <c r="C9" s="87" t="s">
        <v>79</v>
      </c>
      <c r="D9" s="82"/>
      <c r="E9" s="75" t="s">
        <v>2</v>
      </c>
      <c r="F9" s="76"/>
      <c r="G9" s="87" t="s">
        <v>80</v>
      </c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</row>
    <row r="10" spans="1:255" s="86" customFormat="1" ht="18" customHeight="1" x14ac:dyDescent="0.25">
      <c r="A10" s="79"/>
      <c r="B10" s="6" t="s">
        <v>3</v>
      </c>
      <c r="C10" s="87" t="s">
        <v>4</v>
      </c>
      <c r="D10" s="82"/>
      <c r="E10" s="75" t="s">
        <v>77</v>
      </c>
      <c r="F10" s="76"/>
      <c r="G10" s="87">
        <v>1300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</row>
    <row r="11" spans="1:255" s="86" customFormat="1" ht="11.25" customHeight="1" x14ac:dyDescent="0.25">
      <c r="A11" s="79"/>
      <c r="B11" s="6" t="s">
        <v>5</v>
      </c>
      <c r="C11" s="87" t="s">
        <v>81</v>
      </c>
      <c r="D11" s="82"/>
      <c r="E11" s="88" t="s">
        <v>6</v>
      </c>
      <c r="F11" s="89"/>
      <c r="G11" s="87">
        <f>G8*G10</f>
        <v>14300000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</row>
    <row r="12" spans="1:255" s="86" customFormat="1" ht="11.25" customHeight="1" x14ac:dyDescent="0.25">
      <c r="A12" s="79"/>
      <c r="B12" s="6" t="s">
        <v>7</v>
      </c>
      <c r="C12" s="90" t="s">
        <v>61</v>
      </c>
      <c r="D12" s="82"/>
      <c r="E12" s="75" t="s">
        <v>8</v>
      </c>
      <c r="F12" s="76"/>
      <c r="G12" s="90" t="s">
        <v>82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</row>
    <row r="13" spans="1:255" s="86" customFormat="1" ht="15" x14ac:dyDescent="0.25">
      <c r="A13" s="79"/>
      <c r="B13" s="6" t="s">
        <v>9</v>
      </c>
      <c r="C13" s="91" t="s">
        <v>62</v>
      </c>
      <c r="D13" s="82"/>
      <c r="E13" s="75" t="s">
        <v>10</v>
      </c>
      <c r="F13" s="76"/>
      <c r="G13" s="91" t="s">
        <v>83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  <c r="IR13" s="85"/>
      <c r="IS13" s="85"/>
      <c r="IT13" s="85"/>
      <c r="IU13" s="85"/>
    </row>
    <row r="14" spans="1:255" s="86" customFormat="1" ht="25.5" customHeight="1" x14ac:dyDescent="0.25">
      <c r="A14" s="79"/>
      <c r="B14" s="6" t="s">
        <v>11</v>
      </c>
      <c r="C14" s="92" t="s">
        <v>123</v>
      </c>
      <c r="D14" s="82"/>
      <c r="E14" s="93" t="s">
        <v>12</v>
      </c>
      <c r="F14" s="94"/>
      <c r="G14" s="92" t="s">
        <v>84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</row>
    <row r="15" spans="1:255" ht="12" customHeight="1" x14ac:dyDescent="0.25">
      <c r="A15" s="2"/>
      <c r="B15" s="7"/>
      <c r="C15" s="8"/>
      <c r="D15" s="9"/>
      <c r="E15" s="10"/>
      <c r="F15" s="10"/>
      <c r="G15" s="95"/>
      <c r="HN15"/>
      <c r="HO15"/>
      <c r="HP15"/>
    </row>
    <row r="16" spans="1:255" ht="12" customHeight="1" x14ac:dyDescent="0.25">
      <c r="A16" s="11"/>
      <c r="B16" s="77" t="s">
        <v>13</v>
      </c>
      <c r="C16" s="78"/>
      <c r="D16" s="78"/>
      <c r="E16" s="78"/>
      <c r="F16" s="78"/>
      <c r="G16" s="78"/>
      <c r="HN16"/>
      <c r="HO16"/>
      <c r="HP16"/>
    </row>
    <row r="17" spans="1:255" ht="12" customHeight="1" x14ac:dyDescent="0.25">
      <c r="A17" s="2"/>
      <c r="B17" s="12"/>
      <c r="C17" s="13"/>
      <c r="D17" s="13"/>
      <c r="E17" s="13"/>
      <c r="F17" s="14"/>
      <c r="G17" s="96"/>
      <c r="HN17"/>
      <c r="HO17"/>
      <c r="HP17"/>
    </row>
    <row r="18" spans="1:255" ht="12" customHeight="1" x14ac:dyDescent="0.25">
      <c r="A18" s="5"/>
      <c r="B18" s="97" t="s">
        <v>14</v>
      </c>
      <c r="C18" s="98"/>
      <c r="D18" s="99"/>
      <c r="E18" s="99"/>
      <c r="F18" s="100"/>
      <c r="G18" s="10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ht="24" customHeight="1" x14ac:dyDescent="0.25">
      <c r="A19" s="5"/>
      <c r="B19" s="102" t="s">
        <v>15</v>
      </c>
      <c r="C19" s="103" t="s">
        <v>16</v>
      </c>
      <c r="D19" s="103" t="s">
        <v>17</v>
      </c>
      <c r="E19" s="102" t="s">
        <v>18</v>
      </c>
      <c r="F19" s="103" t="s">
        <v>19</v>
      </c>
      <c r="G19" s="102" t="s">
        <v>20</v>
      </c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s="86" customFormat="1" ht="12" customHeight="1" x14ac:dyDescent="0.25">
      <c r="A20" s="79"/>
      <c r="B20" s="104" t="s">
        <v>85</v>
      </c>
      <c r="C20" s="105" t="s">
        <v>21</v>
      </c>
      <c r="D20" s="105">
        <v>1</v>
      </c>
      <c r="E20" s="105" t="s">
        <v>65</v>
      </c>
      <c r="F20" s="106">
        <v>25000</v>
      </c>
      <c r="G20" s="107">
        <f t="shared" ref="G20:G26" si="0">F20*D20</f>
        <v>25000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85"/>
      <c r="IN20" s="85"/>
      <c r="IO20" s="85"/>
      <c r="IP20" s="85"/>
      <c r="IQ20" s="85"/>
      <c r="IR20" s="85"/>
      <c r="IS20" s="85"/>
      <c r="IT20" s="85"/>
      <c r="IU20" s="85"/>
    </row>
    <row r="21" spans="1:255" s="86" customFormat="1" ht="12" customHeight="1" x14ac:dyDescent="0.25">
      <c r="A21" s="79"/>
      <c r="B21" s="104" t="s">
        <v>86</v>
      </c>
      <c r="C21" s="105" t="s">
        <v>21</v>
      </c>
      <c r="D21" s="105">
        <v>5</v>
      </c>
      <c r="E21" s="105" t="s">
        <v>72</v>
      </c>
      <c r="F21" s="106">
        <v>25000</v>
      </c>
      <c r="G21" s="107">
        <f t="shared" si="0"/>
        <v>125000</v>
      </c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  <c r="IR21" s="85"/>
      <c r="IS21" s="85"/>
      <c r="IT21" s="85"/>
      <c r="IU21" s="85"/>
    </row>
    <row r="22" spans="1:255" s="86" customFormat="1" ht="12" customHeight="1" x14ac:dyDescent="0.25">
      <c r="A22" s="79"/>
      <c r="B22" s="104" t="s">
        <v>87</v>
      </c>
      <c r="C22" s="105" t="s">
        <v>21</v>
      </c>
      <c r="D22" s="105">
        <v>1</v>
      </c>
      <c r="E22" s="105" t="s">
        <v>72</v>
      </c>
      <c r="F22" s="106">
        <v>25000</v>
      </c>
      <c r="G22" s="107">
        <f t="shared" si="0"/>
        <v>25000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  <c r="IQ22" s="85"/>
      <c r="IR22" s="85"/>
      <c r="IS22" s="85"/>
      <c r="IT22" s="85"/>
      <c r="IU22" s="85"/>
    </row>
    <row r="23" spans="1:255" s="86" customFormat="1" ht="12" customHeight="1" x14ac:dyDescent="0.25">
      <c r="A23" s="79"/>
      <c r="B23" s="104" t="s">
        <v>88</v>
      </c>
      <c r="C23" s="105" t="s">
        <v>21</v>
      </c>
      <c r="D23" s="105">
        <v>8</v>
      </c>
      <c r="E23" s="105" t="s">
        <v>89</v>
      </c>
      <c r="F23" s="106">
        <v>25000</v>
      </c>
      <c r="G23" s="107">
        <f t="shared" si="0"/>
        <v>200000</v>
      </c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  <c r="IR23" s="85"/>
      <c r="IS23" s="85"/>
      <c r="IT23" s="85"/>
      <c r="IU23" s="85"/>
    </row>
    <row r="24" spans="1:255" s="86" customFormat="1" ht="12" customHeight="1" x14ac:dyDescent="0.25">
      <c r="A24" s="79"/>
      <c r="B24" s="104" t="s">
        <v>90</v>
      </c>
      <c r="C24" s="105" t="s">
        <v>21</v>
      </c>
      <c r="D24" s="105">
        <v>5</v>
      </c>
      <c r="E24" s="105" t="s">
        <v>64</v>
      </c>
      <c r="F24" s="106">
        <v>25000</v>
      </c>
      <c r="G24" s="107">
        <f t="shared" si="0"/>
        <v>125000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  <c r="IQ24" s="85"/>
      <c r="IR24" s="85"/>
      <c r="IS24" s="85"/>
      <c r="IT24" s="85"/>
      <c r="IU24" s="85"/>
    </row>
    <row r="25" spans="1:255" s="86" customFormat="1" ht="12" customHeight="1" x14ac:dyDescent="0.25">
      <c r="A25" s="79"/>
      <c r="B25" s="104" t="s">
        <v>87</v>
      </c>
      <c r="C25" s="105" t="s">
        <v>21</v>
      </c>
      <c r="D25" s="105">
        <v>2</v>
      </c>
      <c r="E25" s="105" t="s">
        <v>91</v>
      </c>
      <c r="F25" s="106">
        <v>25000</v>
      </c>
      <c r="G25" s="107">
        <f t="shared" si="0"/>
        <v>50000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  <c r="IQ25" s="85"/>
      <c r="IR25" s="85"/>
      <c r="IS25" s="85"/>
      <c r="IT25" s="85"/>
      <c r="IU25" s="85"/>
    </row>
    <row r="26" spans="1:255" s="86" customFormat="1" ht="12" customHeight="1" x14ac:dyDescent="0.25">
      <c r="A26" s="79"/>
      <c r="B26" s="104" t="s">
        <v>92</v>
      </c>
      <c r="C26" s="105" t="s">
        <v>21</v>
      </c>
      <c r="D26" s="105">
        <v>50</v>
      </c>
      <c r="E26" s="105" t="s">
        <v>83</v>
      </c>
      <c r="F26" s="106">
        <v>25000</v>
      </c>
      <c r="G26" s="107">
        <f t="shared" si="0"/>
        <v>1250000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  <c r="IQ26" s="85"/>
      <c r="IR26" s="85"/>
      <c r="IS26" s="85"/>
      <c r="IT26" s="85"/>
      <c r="IU26" s="85"/>
    </row>
    <row r="27" spans="1:255" ht="11.25" customHeight="1" x14ac:dyDescent="0.25">
      <c r="B27" s="18" t="s">
        <v>22</v>
      </c>
      <c r="C27" s="19"/>
      <c r="D27" s="19"/>
      <c r="E27" s="19"/>
      <c r="F27" s="20"/>
      <c r="G27" s="21">
        <f>SUM(G20:G26)</f>
        <v>1800000</v>
      </c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ht="15.75" customHeight="1" x14ac:dyDescent="0.25">
      <c r="A28" s="5"/>
      <c r="B28" s="15"/>
      <c r="C28" s="16"/>
      <c r="D28" s="16"/>
      <c r="E28" s="16"/>
      <c r="F28" s="17"/>
      <c r="G28" s="17"/>
      <c r="K28" s="108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ht="12" customHeight="1" x14ac:dyDescent="0.25">
      <c r="A29" s="5"/>
      <c r="B29" s="97" t="s">
        <v>23</v>
      </c>
      <c r="C29" s="98"/>
      <c r="D29" s="99"/>
      <c r="E29" s="99"/>
      <c r="F29" s="100"/>
      <c r="G29" s="10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ht="24" customHeight="1" x14ac:dyDescent="0.25">
      <c r="A30" s="5"/>
      <c r="B30" s="102" t="s">
        <v>15</v>
      </c>
      <c r="C30" s="103" t="s">
        <v>16</v>
      </c>
      <c r="D30" s="103" t="s">
        <v>17</v>
      </c>
      <c r="E30" s="102" t="s">
        <v>18</v>
      </c>
      <c r="F30" s="103" t="s">
        <v>19</v>
      </c>
      <c r="G30" s="102" t="s">
        <v>20</v>
      </c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s="86" customFormat="1" ht="12" customHeight="1" x14ac:dyDescent="0.25">
      <c r="A31" s="79"/>
      <c r="B31" s="104" t="s">
        <v>93</v>
      </c>
      <c r="C31" s="105" t="s">
        <v>94</v>
      </c>
      <c r="D31" s="105">
        <v>3</v>
      </c>
      <c r="E31" s="105" t="s">
        <v>63</v>
      </c>
      <c r="F31" s="106">
        <v>60000</v>
      </c>
      <c r="G31" s="107">
        <f t="shared" ref="G31" si="1">F31*D31</f>
        <v>180000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  <c r="IQ31" s="85"/>
      <c r="IR31" s="85"/>
      <c r="IS31" s="85"/>
      <c r="IT31" s="85"/>
      <c r="IU31" s="85"/>
    </row>
    <row r="32" spans="1:255" ht="11.25" customHeight="1" x14ac:dyDescent="0.25">
      <c r="B32" s="18" t="s">
        <v>24</v>
      </c>
      <c r="C32" s="19"/>
      <c r="D32" s="19"/>
      <c r="E32" s="19"/>
      <c r="F32" s="20"/>
      <c r="G32" s="21">
        <f>SUM(G31)</f>
        <v>180000</v>
      </c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ht="15.75" customHeight="1" x14ac:dyDescent="0.25">
      <c r="A33" s="5"/>
      <c r="B33" s="15"/>
      <c r="C33" s="16"/>
      <c r="D33" s="16"/>
      <c r="E33" s="16"/>
      <c r="F33" s="17"/>
      <c r="G33" s="17"/>
      <c r="K33" s="108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ht="12" customHeight="1" x14ac:dyDescent="0.25">
      <c r="A34" s="5"/>
      <c r="B34" s="97" t="s">
        <v>25</v>
      </c>
      <c r="C34" s="98"/>
      <c r="D34" s="99"/>
      <c r="E34" s="99"/>
      <c r="F34" s="100"/>
      <c r="G34" s="10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ht="24" customHeight="1" x14ac:dyDescent="0.25">
      <c r="A35" s="5"/>
      <c r="B35" s="102" t="s">
        <v>15</v>
      </c>
      <c r="C35" s="103" t="s">
        <v>16</v>
      </c>
      <c r="D35" s="103" t="s">
        <v>17</v>
      </c>
      <c r="E35" s="102" t="s">
        <v>18</v>
      </c>
      <c r="F35" s="103" t="s">
        <v>19</v>
      </c>
      <c r="G35" s="102" t="s">
        <v>20</v>
      </c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s="86" customFormat="1" ht="12" customHeight="1" x14ac:dyDescent="0.25">
      <c r="A36" s="79"/>
      <c r="B36" s="104" t="s">
        <v>27</v>
      </c>
      <c r="C36" s="105" t="s">
        <v>26</v>
      </c>
      <c r="D36" s="105">
        <v>0.4</v>
      </c>
      <c r="E36" s="105" t="s">
        <v>65</v>
      </c>
      <c r="F36" s="106">
        <v>237500</v>
      </c>
      <c r="G36" s="107">
        <f t="shared" ref="G36:G41" si="2">+F36*D36</f>
        <v>95000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  <c r="IQ36" s="85"/>
      <c r="IR36" s="85"/>
      <c r="IS36" s="85"/>
      <c r="IT36" s="85"/>
      <c r="IU36" s="85"/>
    </row>
    <row r="37" spans="1:255" s="86" customFormat="1" ht="12" customHeight="1" x14ac:dyDescent="0.25">
      <c r="A37" s="79"/>
      <c r="B37" s="104" t="s">
        <v>95</v>
      </c>
      <c r="C37" s="105" t="s">
        <v>26</v>
      </c>
      <c r="D37" s="105">
        <v>0.4</v>
      </c>
      <c r="E37" s="105" t="s">
        <v>65</v>
      </c>
      <c r="F37" s="106">
        <v>150000</v>
      </c>
      <c r="G37" s="107">
        <f t="shared" si="2"/>
        <v>60000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</row>
    <row r="38" spans="1:255" s="86" customFormat="1" ht="12" customHeight="1" x14ac:dyDescent="0.25">
      <c r="A38" s="79"/>
      <c r="B38" s="104" t="s">
        <v>96</v>
      </c>
      <c r="C38" s="105" t="s">
        <v>26</v>
      </c>
      <c r="D38" s="105">
        <v>1</v>
      </c>
      <c r="E38" s="105" t="s">
        <v>65</v>
      </c>
      <c r="F38" s="106">
        <v>60000</v>
      </c>
      <c r="G38" s="107">
        <f t="shared" si="2"/>
        <v>60000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  <c r="IQ38" s="85"/>
      <c r="IR38" s="85"/>
      <c r="IS38" s="85"/>
      <c r="IT38" s="85"/>
      <c r="IU38" s="85"/>
    </row>
    <row r="39" spans="1:255" s="86" customFormat="1" ht="12" customHeight="1" x14ac:dyDescent="0.25">
      <c r="A39" s="79"/>
      <c r="B39" s="104" t="s">
        <v>97</v>
      </c>
      <c r="C39" s="105" t="s">
        <v>26</v>
      </c>
      <c r="D39" s="105">
        <v>7</v>
      </c>
      <c r="E39" s="105" t="s">
        <v>89</v>
      </c>
      <c r="F39" s="106">
        <v>30000</v>
      </c>
      <c r="G39" s="107">
        <f t="shared" si="2"/>
        <v>210000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  <c r="IP39" s="85"/>
      <c r="IQ39" s="85"/>
      <c r="IR39" s="85"/>
      <c r="IS39" s="85"/>
      <c r="IT39" s="85"/>
      <c r="IU39" s="85"/>
    </row>
    <row r="40" spans="1:255" s="86" customFormat="1" ht="12" customHeight="1" x14ac:dyDescent="0.25">
      <c r="A40" s="79"/>
      <c r="B40" s="104" t="s">
        <v>98</v>
      </c>
      <c r="C40" s="105" t="s">
        <v>26</v>
      </c>
      <c r="D40" s="105">
        <v>0.2</v>
      </c>
      <c r="E40" s="105" t="s">
        <v>65</v>
      </c>
      <c r="F40" s="106">
        <v>180000</v>
      </c>
      <c r="G40" s="107">
        <f t="shared" si="2"/>
        <v>36000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  <c r="IQ40" s="85"/>
      <c r="IR40" s="85"/>
      <c r="IS40" s="85"/>
      <c r="IT40" s="85"/>
      <c r="IU40" s="85"/>
    </row>
    <row r="41" spans="1:255" s="86" customFormat="1" ht="12" customHeight="1" x14ac:dyDescent="0.25">
      <c r="A41" s="79"/>
      <c r="B41" s="104" t="s">
        <v>99</v>
      </c>
      <c r="C41" s="105" t="s">
        <v>26</v>
      </c>
      <c r="D41" s="105">
        <v>1</v>
      </c>
      <c r="E41" s="105" t="s">
        <v>83</v>
      </c>
      <c r="F41" s="106">
        <v>200000</v>
      </c>
      <c r="G41" s="107">
        <f t="shared" si="2"/>
        <v>200000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  <c r="FK41" s="85"/>
      <c r="FL41" s="85"/>
      <c r="FM41" s="85"/>
      <c r="FN41" s="85"/>
      <c r="FO41" s="85"/>
      <c r="FP41" s="85"/>
      <c r="FQ41" s="85"/>
      <c r="FR41" s="85"/>
      <c r="FS41" s="85"/>
      <c r="FT41" s="85"/>
      <c r="FU41" s="85"/>
      <c r="FV41" s="85"/>
      <c r="FW41" s="85"/>
      <c r="FX41" s="85"/>
      <c r="FY41" s="85"/>
      <c r="FZ41" s="85"/>
      <c r="GA41" s="85"/>
      <c r="GB41" s="85"/>
      <c r="GC41" s="85"/>
      <c r="GD41" s="85"/>
      <c r="GE41" s="85"/>
      <c r="GF41" s="85"/>
      <c r="GG41" s="85"/>
      <c r="GH41" s="85"/>
      <c r="GI41" s="85"/>
      <c r="GJ41" s="85"/>
      <c r="GK41" s="85"/>
      <c r="GL41" s="85"/>
      <c r="GM41" s="85"/>
      <c r="GN41" s="85"/>
      <c r="GO41" s="85"/>
      <c r="GP41" s="85"/>
      <c r="GQ41" s="85"/>
      <c r="GR41" s="85"/>
      <c r="GS41" s="85"/>
      <c r="GT41" s="85"/>
      <c r="GU41" s="85"/>
      <c r="GV41" s="85"/>
      <c r="GW41" s="85"/>
      <c r="GX41" s="85"/>
      <c r="GY41" s="85"/>
      <c r="GZ41" s="85"/>
      <c r="HA41" s="85"/>
      <c r="HB41" s="85"/>
      <c r="HC41" s="85"/>
      <c r="HD41" s="85"/>
      <c r="HE41" s="85"/>
      <c r="HF41" s="85"/>
      <c r="HG41" s="85"/>
      <c r="HH41" s="85"/>
      <c r="HI41" s="85"/>
      <c r="HJ41" s="85"/>
      <c r="HK41" s="85"/>
      <c r="HL41" s="85"/>
      <c r="HM41" s="85"/>
      <c r="HN41" s="85"/>
      <c r="HO41" s="85"/>
      <c r="HP41" s="85"/>
      <c r="HQ41" s="85"/>
      <c r="HR41" s="85"/>
      <c r="HS41" s="85"/>
      <c r="HT41" s="85"/>
      <c r="HU41" s="85"/>
      <c r="HV41" s="85"/>
      <c r="HW41" s="85"/>
      <c r="HX41" s="85"/>
      <c r="HY41" s="85"/>
      <c r="HZ41" s="85"/>
      <c r="IA41" s="85"/>
      <c r="IB41" s="85"/>
      <c r="IC41" s="85"/>
      <c r="ID41" s="85"/>
      <c r="IE41" s="85"/>
      <c r="IF41" s="85"/>
      <c r="IG41" s="85"/>
      <c r="IH41" s="85"/>
      <c r="II41" s="85"/>
      <c r="IJ41" s="85"/>
      <c r="IK41" s="85"/>
      <c r="IL41" s="85"/>
      <c r="IM41" s="85"/>
      <c r="IN41" s="85"/>
      <c r="IO41" s="85"/>
      <c r="IP41" s="85"/>
      <c r="IQ41" s="85"/>
      <c r="IR41" s="85"/>
      <c r="IS41" s="85"/>
      <c r="IT41" s="85"/>
      <c r="IU41" s="85"/>
    </row>
    <row r="42" spans="1:255" ht="12" customHeight="1" x14ac:dyDescent="0.25">
      <c r="A42" s="35"/>
      <c r="B42" s="109" t="s">
        <v>28</v>
      </c>
      <c r="C42" s="110"/>
      <c r="D42" s="110"/>
      <c r="E42" s="110"/>
      <c r="F42" s="111"/>
      <c r="G42" s="112">
        <f>SUM(G36:G41)</f>
        <v>661000</v>
      </c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pans="1:255" ht="12" customHeight="1" x14ac:dyDescent="0.25">
      <c r="A43" s="35"/>
      <c r="B43" s="15"/>
      <c r="C43" s="16"/>
      <c r="D43" s="16"/>
      <c r="E43" s="16"/>
      <c r="F43" s="17"/>
      <c r="G43" s="17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pans="1:255" ht="12" customHeight="1" x14ac:dyDescent="0.25">
      <c r="A44" s="5"/>
      <c r="B44" s="97" t="s">
        <v>29</v>
      </c>
      <c r="C44" s="98"/>
      <c r="D44" s="99"/>
      <c r="E44" s="99"/>
      <c r="F44" s="100"/>
      <c r="G44" s="10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pans="1:255" ht="24" customHeight="1" x14ac:dyDescent="0.25">
      <c r="A45" s="5"/>
      <c r="B45" s="102" t="s">
        <v>30</v>
      </c>
      <c r="C45" s="103" t="s">
        <v>31</v>
      </c>
      <c r="D45" s="103" t="s">
        <v>32</v>
      </c>
      <c r="E45" s="102" t="s">
        <v>18</v>
      </c>
      <c r="F45" s="103" t="s">
        <v>19</v>
      </c>
      <c r="G45" s="102" t="s">
        <v>20</v>
      </c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s="86" customFormat="1" ht="12" customHeight="1" x14ac:dyDescent="0.25">
      <c r="A46" s="79"/>
      <c r="B46" s="113" t="s">
        <v>124</v>
      </c>
      <c r="C46" s="105"/>
      <c r="D46" s="105"/>
      <c r="E46" s="105"/>
      <c r="F46" s="106"/>
      <c r="G46" s="107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85"/>
      <c r="EZ46" s="85"/>
      <c r="FA46" s="85"/>
      <c r="FB46" s="85"/>
      <c r="FC46" s="85"/>
      <c r="FD46" s="85"/>
      <c r="FE46" s="85"/>
      <c r="FF46" s="85"/>
      <c r="FG46" s="85"/>
      <c r="FH46" s="85"/>
      <c r="FI46" s="85"/>
      <c r="FJ46" s="85"/>
      <c r="FK46" s="85"/>
      <c r="FL46" s="85"/>
      <c r="FM46" s="85"/>
      <c r="FN46" s="85"/>
      <c r="FO46" s="85"/>
      <c r="FP46" s="85"/>
      <c r="FQ46" s="85"/>
      <c r="FR46" s="85"/>
      <c r="FS46" s="85"/>
      <c r="FT46" s="85"/>
      <c r="FU46" s="85"/>
      <c r="FV46" s="85"/>
      <c r="FW46" s="85"/>
      <c r="FX46" s="85"/>
      <c r="FY46" s="85"/>
      <c r="FZ46" s="85"/>
      <c r="GA46" s="85"/>
      <c r="GB46" s="85"/>
      <c r="GC46" s="85"/>
      <c r="GD46" s="85"/>
      <c r="GE46" s="85"/>
      <c r="GF46" s="85"/>
      <c r="GG46" s="85"/>
      <c r="GH46" s="85"/>
      <c r="GI46" s="85"/>
      <c r="GJ46" s="85"/>
      <c r="GK46" s="85"/>
      <c r="GL46" s="85"/>
      <c r="GM46" s="85"/>
      <c r="GN46" s="85"/>
      <c r="GO46" s="85"/>
      <c r="GP46" s="85"/>
      <c r="GQ46" s="85"/>
      <c r="GR46" s="85"/>
      <c r="GS46" s="85"/>
      <c r="GT46" s="85"/>
      <c r="GU46" s="85"/>
      <c r="GV46" s="85"/>
      <c r="GW46" s="85"/>
      <c r="GX46" s="85"/>
      <c r="GY46" s="85"/>
      <c r="GZ46" s="85"/>
      <c r="HA46" s="85"/>
      <c r="HB46" s="85"/>
      <c r="HC46" s="85"/>
      <c r="HD46" s="85"/>
      <c r="HE46" s="85"/>
      <c r="HF46" s="85"/>
      <c r="HG46" s="85"/>
      <c r="HH46" s="85"/>
      <c r="HI46" s="85"/>
      <c r="HJ46" s="85"/>
      <c r="HK46" s="85"/>
      <c r="HL46" s="85"/>
      <c r="HM46" s="85"/>
      <c r="HN46" s="85"/>
      <c r="HO46" s="85"/>
      <c r="HP46" s="85"/>
      <c r="HQ46" s="85"/>
      <c r="HR46" s="85"/>
      <c r="HS46" s="85"/>
      <c r="HT46" s="85"/>
      <c r="HU46" s="85"/>
      <c r="HV46" s="85"/>
      <c r="HW46" s="85"/>
      <c r="HX46" s="85"/>
      <c r="HY46" s="85"/>
      <c r="HZ46" s="85"/>
      <c r="IA46" s="85"/>
      <c r="IB46" s="85"/>
      <c r="IC46" s="85"/>
      <c r="ID46" s="85"/>
      <c r="IE46" s="85"/>
      <c r="IF46" s="85"/>
      <c r="IG46" s="85"/>
      <c r="IH46" s="85"/>
      <c r="II46" s="85"/>
      <c r="IJ46" s="85"/>
      <c r="IK46" s="85"/>
      <c r="IL46" s="85"/>
      <c r="IM46" s="85"/>
      <c r="IN46" s="85"/>
      <c r="IO46" s="85"/>
      <c r="IP46" s="85"/>
      <c r="IQ46" s="85"/>
      <c r="IR46" s="85"/>
      <c r="IS46" s="85"/>
      <c r="IT46" s="85"/>
      <c r="IU46" s="85"/>
    </row>
    <row r="47" spans="1:255" s="86" customFormat="1" ht="12" customHeight="1" x14ac:dyDescent="0.25">
      <c r="A47" s="79"/>
      <c r="B47" s="104" t="s">
        <v>125</v>
      </c>
      <c r="C47" s="105" t="s">
        <v>66</v>
      </c>
      <c r="D47" s="105">
        <v>4000</v>
      </c>
      <c r="E47" s="105" t="s">
        <v>72</v>
      </c>
      <c r="F47" s="106">
        <v>680</v>
      </c>
      <c r="G47" s="107">
        <f>+D47*F47</f>
        <v>2720000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5"/>
      <c r="EX47" s="85"/>
      <c r="EY47" s="85"/>
      <c r="EZ47" s="85"/>
      <c r="FA47" s="85"/>
      <c r="FB47" s="85"/>
      <c r="FC47" s="85"/>
      <c r="FD47" s="85"/>
      <c r="FE47" s="85"/>
      <c r="FF47" s="85"/>
      <c r="FG47" s="85"/>
      <c r="FH47" s="85"/>
      <c r="FI47" s="85"/>
      <c r="FJ47" s="85"/>
      <c r="FK47" s="85"/>
      <c r="FL47" s="85"/>
      <c r="FM47" s="85"/>
      <c r="FN47" s="85"/>
      <c r="FO47" s="85"/>
      <c r="FP47" s="85"/>
      <c r="FQ47" s="85"/>
      <c r="FR47" s="85"/>
      <c r="FS47" s="85"/>
      <c r="FT47" s="85"/>
      <c r="FU47" s="85"/>
      <c r="FV47" s="85"/>
      <c r="FW47" s="85"/>
      <c r="FX47" s="85"/>
      <c r="FY47" s="85"/>
      <c r="FZ47" s="85"/>
      <c r="GA47" s="85"/>
      <c r="GB47" s="85"/>
      <c r="GC47" s="85"/>
      <c r="GD47" s="85"/>
      <c r="GE47" s="85"/>
      <c r="GF47" s="85"/>
      <c r="GG47" s="85"/>
      <c r="GH47" s="85"/>
      <c r="GI47" s="85"/>
      <c r="GJ47" s="85"/>
      <c r="GK47" s="85"/>
      <c r="GL47" s="85"/>
      <c r="GM47" s="85"/>
      <c r="GN47" s="85"/>
      <c r="GO47" s="85"/>
      <c r="GP47" s="85"/>
      <c r="GQ47" s="85"/>
      <c r="GR47" s="85"/>
      <c r="GS47" s="85"/>
      <c r="GT47" s="85"/>
      <c r="GU47" s="85"/>
      <c r="GV47" s="85"/>
      <c r="GW47" s="85"/>
      <c r="GX47" s="85"/>
      <c r="GY47" s="85"/>
      <c r="GZ47" s="85"/>
      <c r="HA47" s="85"/>
      <c r="HB47" s="85"/>
      <c r="HC47" s="85"/>
      <c r="HD47" s="85"/>
      <c r="HE47" s="85"/>
      <c r="HF47" s="85"/>
      <c r="HG47" s="85"/>
      <c r="HH47" s="85"/>
      <c r="HI47" s="85"/>
      <c r="HJ47" s="85"/>
      <c r="HK47" s="85"/>
      <c r="HL47" s="85"/>
      <c r="HM47" s="85"/>
      <c r="HN47" s="85"/>
      <c r="HO47" s="85"/>
      <c r="HP47" s="85"/>
      <c r="HQ47" s="85"/>
      <c r="HR47" s="85"/>
      <c r="HS47" s="85"/>
      <c r="HT47" s="85"/>
      <c r="HU47" s="85"/>
      <c r="HV47" s="85"/>
      <c r="HW47" s="85"/>
      <c r="HX47" s="85"/>
      <c r="HY47" s="85"/>
      <c r="HZ47" s="85"/>
      <c r="IA47" s="85"/>
      <c r="IB47" s="85"/>
      <c r="IC47" s="85"/>
      <c r="ID47" s="85"/>
      <c r="IE47" s="85"/>
      <c r="IF47" s="85"/>
      <c r="IG47" s="85"/>
      <c r="IH47" s="85"/>
      <c r="II47" s="85"/>
      <c r="IJ47" s="85"/>
      <c r="IK47" s="85"/>
      <c r="IL47" s="85"/>
      <c r="IM47" s="85"/>
      <c r="IN47" s="85"/>
      <c r="IO47" s="85"/>
      <c r="IP47" s="85"/>
      <c r="IQ47" s="85"/>
      <c r="IR47" s="85"/>
      <c r="IS47" s="85"/>
      <c r="IT47" s="85"/>
      <c r="IU47" s="85"/>
    </row>
    <row r="48" spans="1:255" s="86" customFormat="1" ht="12" customHeight="1" x14ac:dyDescent="0.25">
      <c r="A48" s="79"/>
      <c r="B48" s="113" t="s">
        <v>33</v>
      </c>
      <c r="C48" s="105"/>
      <c r="D48" s="105"/>
      <c r="E48" s="105"/>
      <c r="F48" s="106"/>
      <c r="G48" s="107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/>
      <c r="EG48" s="85"/>
      <c r="EH48" s="85"/>
      <c r="EI48" s="85"/>
      <c r="EJ48" s="85"/>
      <c r="EK48" s="85"/>
      <c r="EL48" s="85"/>
      <c r="EM48" s="85"/>
      <c r="EN48" s="85"/>
      <c r="EO48" s="85"/>
      <c r="EP48" s="85"/>
      <c r="EQ48" s="85"/>
      <c r="ER48" s="85"/>
      <c r="ES48" s="85"/>
      <c r="ET48" s="85"/>
      <c r="EU48" s="85"/>
      <c r="EV48" s="85"/>
      <c r="EW48" s="85"/>
      <c r="EX48" s="85"/>
      <c r="EY48" s="85"/>
      <c r="EZ48" s="85"/>
      <c r="FA48" s="85"/>
      <c r="FB48" s="85"/>
      <c r="FC48" s="85"/>
      <c r="FD48" s="85"/>
      <c r="FE48" s="85"/>
      <c r="FF48" s="85"/>
      <c r="FG48" s="85"/>
      <c r="FH48" s="85"/>
      <c r="FI48" s="85"/>
      <c r="FJ48" s="85"/>
      <c r="FK48" s="85"/>
      <c r="FL48" s="85"/>
      <c r="FM48" s="85"/>
      <c r="FN48" s="85"/>
      <c r="FO48" s="85"/>
      <c r="FP48" s="85"/>
      <c r="FQ48" s="85"/>
      <c r="FR48" s="85"/>
      <c r="FS48" s="85"/>
      <c r="FT48" s="85"/>
      <c r="FU48" s="85"/>
      <c r="FV48" s="85"/>
      <c r="FW48" s="85"/>
      <c r="FX48" s="85"/>
      <c r="FY48" s="85"/>
      <c r="FZ48" s="85"/>
      <c r="GA48" s="85"/>
      <c r="GB48" s="85"/>
      <c r="GC48" s="85"/>
      <c r="GD48" s="85"/>
      <c r="GE48" s="85"/>
      <c r="GF48" s="85"/>
      <c r="GG48" s="85"/>
      <c r="GH48" s="85"/>
      <c r="GI48" s="85"/>
      <c r="GJ48" s="85"/>
      <c r="GK48" s="85"/>
      <c r="GL48" s="85"/>
      <c r="GM48" s="85"/>
      <c r="GN48" s="85"/>
      <c r="GO48" s="85"/>
      <c r="GP48" s="85"/>
      <c r="GQ48" s="85"/>
      <c r="GR48" s="85"/>
      <c r="GS48" s="85"/>
      <c r="GT48" s="85"/>
      <c r="GU48" s="85"/>
      <c r="GV48" s="85"/>
      <c r="GW48" s="85"/>
      <c r="GX48" s="85"/>
      <c r="GY48" s="85"/>
      <c r="GZ48" s="85"/>
      <c r="HA48" s="85"/>
      <c r="HB48" s="85"/>
      <c r="HC48" s="85"/>
      <c r="HD48" s="85"/>
      <c r="HE48" s="85"/>
      <c r="HF48" s="85"/>
      <c r="HG48" s="85"/>
      <c r="HH48" s="85"/>
      <c r="HI48" s="85"/>
      <c r="HJ48" s="85"/>
      <c r="HK48" s="85"/>
      <c r="HL48" s="85"/>
      <c r="HM48" s="85"/>
      <c r="HN48" s="85"/>
      <c r="HO48" s="85"/>
      <c r="HP48" s="85"/>
      <c r="HQ48" s="85"/>
      <c r="HR48" s="85"/>
      <c r="HS48" s="85"/>
      <c r="HT48" s="85"/>
      <c r="HU48" s="85"/>
      <c r="HV48" s="85"/>
      <c r="HW48" s="85"/>
      <c r="HX48" s="85"/>
      <c r="HY48" s="85"/>
      <c r="HZ48" s="85"/>
      <c r="IA48" s="85"/>
      <c r="IB48" s="85"/>
      <c r="IC48" s="85"/>
      <c r="ID48" s="85"/>
      <c r="IE48" s="85"/>
      <c r="IF48" s="85"/>
      <c r="IG48" s="85"/>
      <c r="IH48" s="85"/>
      <c r="II48" s="85"/>
      <c r="IJ48" s="85"/>
      <c r="IK48" s="85"/>
      <c r="IL48" s="85"/>
      <c r="IM48" s="85"/>
      <c r="IN48" s="85"/>
      <c r="IO48" s="85"/>
      <c r="IP48" s="85"/>
      <c r="IQ48" s="85"/>
      <c r="IR48" s="85"/>
      <c r="IS48" s="85"/>
      <c r="IT48" s="85"/>
      <c r="IU48" s="85"/>
    </row>
    <row r="49" spans="1:255" s="86" customFormat="1" ht="12" customHeight="1" x14ac:dyDescent="0.25">
      <c r="A49" s="79"/>
      <c r="B49" s="104" t="s">
        <v>100</v>
      </c>
      <c r="C49" s="105" t="s">
        <v>34</v>
      </c>
      <c r="D49" s="105">
        <v>400</v>
      </c>
      <c r="E49" s="105" t="s">
        <v>72</v>
      </c>
      <c r="F49" s="106">
        <v>1160</v>
      </c>
      <c r="G49" s="107">
        <f>+D49*F49</f>
        <v>464000</v>
      </c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FI49" s="85"/>
      <c r="FJ49" s="85"/>
      <c r="FK49" s="85"/>
      <c r="FL49" s="85"/>
      <c r="FM49" s="85"/>
      <c r="FN49" s="85"/>
      <c r="FO49" s="85"/>
      <c r="FP49" s="85"/>
      <c r="FQ49" s="85"/>
      <c r="FR49" s="85"/>
      <c r="FS49" s="85"/>
      <c r="FT49" s="85"/>
      <c r="FU49" s="85"/>
      <c r="FV49" s="85"/>
      <c r="FW49" s="85"/>
      <c r="FX49" s="85"/>
      <c r="FY49" s="85"/>
      <c r="FZ49" s="85"/>
      <c r="GA49" s="85"/>
      <c r="GB49" s="85"/>
      <c r="GC49" s="85"/>
      <c r="GD49" s="85"/>
      <c r="GE49" s="85"/>
      <c r="GF49" s="85"/>
      <c r="GG49" s="85"/>
      <c r="GH49" s="85"/>
      <c r="GI49" s="85"/>
      <c r="GJ49" s="85"/>
      <c r="GK49" s="85"/>
      <c r="GL49" s="85"/>
      <c r="GM49" s="85"/>
      <c r="GN49" s="85"/>
      <c r="GO49" s="85"/>
      <c r="GP49" s="85"/>
      <c r="GQ49" s="85"/>
      <c r="GR49" s="85"/>
      <c r="GS49" s="85"/>
      <c r="GT49" s="85"/>
      <c r="GU49" s="85"/>
      <c r="GV49" s="85"/>
      <c r="GW49" s="85"/>
      <c r="GX49" s="85"/>
      <c r="GY49" s="85"/>
      <c r="GZ49" s="85"/>
      <c r="HA49" s="85"/>
      <c r="HB49" s="85"/>
      <c r="HC49" s="85"/>
      <c r="HD49" s="85"/>
      <c r="HE49" s="85"/>
      <c r="HF49" s="85"/>
      <c r="HG49" s="85"/>
      <c r="HH49" s="85"/>
      <c r="HI49" s="85"/>
      <c r="HJ49" s="85"/>
      <c r="HK49" s="85"/>
      <c r="HL49" s="85"/>
      <c r="HM49" s="85"/>
      <c r="HN49" s="85"/>
      <c r="HO49" s="85"/>
      <c r="HP49" s="85"/>
      <c r="HQ49" s="85"/>
      <c r="HR49" s="85"/>
      <c r="HS49" s="85"/>
      <c r="HT49" s="85"/>
      <c r="HU49" s="85"/>
      <c r="HV49" s="85"/>
      <c r="HW49" s="85"/>
      <c r="HX49" s="85"/>
      <c r="HY49" s="85"/>
      <c r="HZ49" s="85"/>
      <c r="IA49" s="85"/>
      <c r="IB49" s="85"/>
      <c r="IC49" s="85"/>
      <c r="ID49" s="85"/>
      <c r="IE49" s="85"/>
      <c r="IF49" s="85"/>
      <c r="IG49" s="85"/>
      <c r="IH49" s="85"/>
      <c r="II49" s="85"/>
      <c r="IJ49" s="85"/>
      <c r="IK49" s="85"/>
      <c r="IL49" s="85"/>
      <c r="IM49" s="85"/>
      <c r="IN49" s="85"/>
      <c r="IO49" s="85"/>
      <c r="IP49" s="85"/>
      <c r="IQ49" s="85"/>
      <c r="IR49" s="85"/>
      <c r="IS49" s="85"/>
      <c r="IT49" s="85"/>
      <c r="IU49" s="85"/>
    </row>
    <row r="50" spans="1:255" s="86" customFormat="1" ht="12" customHeight="1" x14ac:dyDescent="0.25">
      <c r="A50" s="79"/>
      <c r="B50" s="104" t="s">
        <v>101</v>
      </c>
      <c r="C50" s="105" t="s">
        <v>34</v>
      </c>
      <c r="D50" s="105">
        <v>300</v>
      </c>
      <c r="E50" s="105" t="s">
        <v>102</v>
      </c>
      <c r="F50" s="106">
        <v>1200</v>
      </c>
      <c r="G50" s="107">
        <f>+D50*F50</f>
        <v>360000</v>
      </c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85"/>
      <c r="DY50" s="85"/>
      <c r="DZ50" s="85"/>
      <c r="EA50" s="85"/>
      <c r="EB50" s="85"/>
      <c r="EC50" s="85"/>
      <c r="ED50" s="85"/>
      <c r="EE50" s="85"/>
      <c r="EF50" s="85"/>
      <c r="EG50" s="85"/>
      <c r="EH50" s="85"/>
      <c r="EI50" s="85"/>
      <c r="EJ50" s="85"/>
      <c r="EK50" s="85"/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5"/>
      <c r="EX50" s="85"/>
      <c r="EY50" s="85"/>
      <c r="EZ50" s="85"/>
      <c r="FA50" s="85"/>
      <c r="FB50" s="85"/>
      <c r="FC50" s="85"/>
      <c r="FD50" s="85"/>
      <c r="FE50" s="85"/>
      <c r="FF50" s="85"/>
      <c r="FG50" s="85"/>
      <c r="FH50" s="85"/>
      <c r="FI50" s="85"/>
      <c r="FJ50" s="85"/>
      <c r="FK50" s="85"/>
      <c r="FL50" s="85"/>
      <c r="FM50" s="85"/>
      <c r="FN50" s="85"/>
      <c r="FO50" s="85"/>
      <c r="FP50" s="85"/>
      <c r="FQ50" s="85"/>
      <c r="FR50" s="85"/>
      <c r="FS50" s="85"/>
      <c r="FT50" s="85"/>
      <c r="FU50" s="85"/>
      <c r="FV50" s="85"/>
      <c r="FW50" s="85"/>
      <c r="FX50" s="85"/>
      <c r="FY50" s="85"/>
      <c r="FZ50" s="85"/>
      <c r="GA50" s="85"/>
      <c r="GB50" s="85"/>
      <c r="GC50" s="85"/>
      <c r="GD50" s="85"/>
      <c r="GE50" s="85"/>
      <c r="GF50" s="85"/>
      <c r="GG50" s="85"/>
      <c r="GH50" s="85"/>
      <c r="GI50" s="85"/>
      <c r="GJ50" s="85"/>
      <c r="GK50" s="85"/>
      <c r="GL50" s="85"/>
      <c r="GM50" s="85"/>
      <c r="GN50" s="85"/>
      <c r="GO50" s="85"/>
      <c r="GP50" s="85"/>
      <c r="GQ50" s="85"/>
      <c r="GR50" s="85"/>
      <c r="GS50" s="85"/>
      <c r="GT50" s="85"/>
      <c r="GU50" s="85"/>
      <c r="GV50" s="85"/>
      <c r="GW50" s="85"/>
      <c r="GX50" s="85"/>
      <c r="GY50" s="85"/>
      <c r="GZ50" s="85"/>
      <c r="HA50" s="85"/>
      <c r="HB50" s="85"/>
      <c r="HC50" s="85"/>
      <c r="HD50" s="85"/>
      <c r="HE50" s="85"/>
      <c r="HF50" s="85"/>
      <c r="HG50" s="85"/>
      <c r="HH50" s="85"/>
      <c r="HI50" s="85"/>
      <c r="HJ50" s="85"/>
      <c r="HK50" s="85"/>
      <c r="HL50" s="85"/>
      <c r="HM50" s="85"/>
      <c r="HN50" s="85"/>
      <c r="HO50" s="85"/>
      <c r="HP50" s="85"/>
      <c r="HQ50" s="85"/>
      <c r="HR50" s="85"/>
      <c r="HS50" s="85"/>
      <c r="HT50" s="85"/>
      <c r="HU50" s="85"/>
      <c r="HV50" s="85"/>
      <c r="HW50" s="85"/>
      <c r="HX50" s="85"/>
      <c r="HY50" s="85"/>
      <c r="HZ50" s="85"/>
      <c r="IA50" s="85"/>
      <c r="IB50" s="85"/>
      <c r="IC50" s="85"/>
      <c r="ID50" s="85"/>
      <c r="IE50" s="85"/>
      <c r="IF50" s="85"/>
      <c r="IG50" s="85"/>
      <c r="IH50" s="85"/>
      <c r="II50" s="85"/>
      <c r="IJ50" s="85"/>
      <c r="IK50" s="85"/>
      <c r="IL50" s="85"/>
      <c r="IM50" s="85"/>
      <c r="IN50" s="85"/>
      <c r="IO50" s="85"/>
      <c r="IP50" s="85"/>
      <c r="IQ50" s="85"/>
      <c r="IR50" s="85"/>
      <c r="IS50" s="85"/>
      <c r="IT50" s="85"/>
      <c r="IU50" s="85"/>
    </row>
    <row r="51" spans="1:255" s="86" customFormat="1" ht="12" customHeight="1" x14ac:dyDescent="0.25">
      <c r="A51" s="79"/>
      <c r="B51" s="104" t="s">
        <v>67</v>
      </c>
      <c r="C51" s="105" t="s">
        <v>34</v>
      </c>
      <c r="D51" s="105">
        <v>300</v>
      </c>
      <c r="E51" s="105" t="s">
        <v>102</v>
      </c>
      <c r="F51" s="106">
        <v>1920</v>
      </c>
      <c r="G51" s="107">
        <f>+D51*F51</f>
        <v>576000</v>
      </c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  <c r="EK51" s="85"/>
      <c r="EL51" s="85"/>
      <c r="EM51" s="85"/>
      <c r="EN51" s="85"/>
      <c r="EO51" s="85"/>
      <c r="EP51" s="85"/>
      <c r="EQ51" s="85"/>
      <c r="ER51" s="85"/>
      <c r="ES51" s="85"/>
      <c r="ET51" s="85"/>
      <c r="EU51" s="85"/>
      <c r="EV51" s="85"/>
      <c r="EW51" s="85"/>
      <c r="EX51" s="85"/>
      <c r="EY51" s="85"/>
      <c r="EZ51" s="85"/>
      <c r="FA51" s="85"/>
      <c r="FB51" s="85"/>
      <c r="FC51" s="85"/>
      <c r="FD51" s="85"/>
      <c r="FE51" s="85"/>
      <c r="FF51" s="85"/>
      <c r="FG51" s="85"/>
      <c r="FH51" s="85"/>
      <c r="FI51" s="85"/>
      <c r="FJ51" s="85"/>
      <c r="FK51" s="85"/>
      <c r="FL51" s="85"/>
      <c r="FM51" s="85"/>
      <c r="FN51" s="85"/>
      <c r="FO51" s="85"/>
      <c r="FP51" s="85"/>
      <c r="FQ51" s="85"/>
      <c r="FR51" s="85"/>
      <c r="FS51" s="85"/>
      <c r="FT51" s="85"/>
      <c r="FU51" s="85"/>
      <c r="FV51" s="85"/>
      <c r="FW51" s="85"/>
      <c r="FX51" s="85"/>
      <c r="FY51" s="85"/>
      <c r="FZ51" s="85"/>
      <c r="GA51" s="85"/>
      <c r="GB51" s="85"/>
      <c r="GC51" s="85"/>
      <c r="GD51" s="85"/>
      <c r="GE51" s="85"/>
      <c r="GF51" s="85"/>
      <c r="GG51" s="85"/>
      <c r="GH51" s="85"/>
      <c r="GI51" s="85"/>
      <c r="GJ51" s="85"/>
      <c r="GK51" s="85"/>
      <c r="GL51" s="85"/>
      <c r="GM51" s="85"/>
      <c r="GN51" s="85"/>
      <c r="GO51" s="85"/>
      <c r="GP51" s="85"/>
      <c r="GQ51" s="85"/>
      <c r="GR51" s="85"/>
      <c r="GS51" s="85"/>
      <c r="GT51" s="85"/>
      <c r="GU51" s="85"/>
      <c r="GV51" s="85"/>
      <c r="GW51" s="85"/>
      <c r="GX51" s="85"/>
      <c r="GY51" s="85"/>
      <c r="GZ51" s="85"/>
      <c r="HA51" s="85"/>
      <c r="HB51" s="85"/>
      <c r="HC51" s="85"/>
      <c r="HD51" s="85"/>
      <c r="HE51" s="85"/>
      <c r="HF51" s="85"/>
      <c r="HG51" s="85"/>
      <c r="HH51" s="85"/>
      <c r="HI51" s="85"/>
      <c r="HJ51" s="85"/>
      <c r="HK51" s="85"/>
      <c r="HL51" s="85"/>
      <c r="HM51" s="85"/>
      <c r="HN51" s="85"/>
      <c r="HO51" s="85"/>
      <c r="HP51" s="85"/>
      <c r="HQ51" s="85"/>
      <c r="HR51" s="85"/>
      <c r="HS51" s="85"/>
      <c r="HT51" s="85"/>
      <c r="HU51" s="85"/>
      <c r="HV51" s="85"/>
      <c r="HW51" s="85"/>
      <c r="HX51" s="85"/>
      <c r="HY51" s="85"/>
      <c r="HZ51" s="85"/>
      <c r="IA51" s="85"/>
      <c r="IB51" s="85"/>
      <c r="IC51" s="85"/>
      <c r="ID51" s="85"/>
      <c r="IE51" s="85"/>
      <c r="IF51" s="85"/>
      <c r="IG51" s="85"/>
      <c r="IH51" s="85"/>
      <c r="II51" s="85"/>
      <c r="IJ51" s="85"/>
      <c r="IK51" s="85"/>
      <c r="IL51" s="85"/>
      <c r="IM51" s="85"/>
      <c r="IN51" s="85"/>
      <c r="IO51" s="85"/>
      <c r="IP51" s="85"/>
      <c r="IQ51" s="85"/>
      <c r="IR51" s="85"/>
      <c r="IS51" s="85"/>
      <c r="IT51" s="85"/>
      <c r="IU51" s="85"/>
    </row>
    <row r="52" spans="1:255" s="86" customFormat="1" ht="12" customHeight="1" x14ac:dyDescent="0.25">
      <c r="A52" s="79"/>
      <c r="B52" s="113" t="s">
        <v>68</v>
      </c>
      <c r="C52" s="105"/>
      <c r="D52" s="105"/>
      <c r="E52" s="105"/>
      <c r="F52" s="106"/>
      <c r="G52" s="107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/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85"/>
      <c r="FY52" s="85"/>
      <c r="FZ52" s="85"/>
      <c r="GA52" s="85"/>
      <c r="GB52" s="85"/>
      <c r="GC52" s="85"/>
      <c r="GD52" s="85"/>
      <c r="GE52" s="85"/>
      <c r="GF52" s="85"/>
      <c r="GG52" s="85"/>
      <c r="GH52" s="85"/>
      <c r="GI52" s="85"/>
      <c r="GJ52" s="85"/>
      <c r="GK52" s="85"/>
      <c r="GL52" s="85"/>
      <c r="GM52" s="85"/>
      <c r="GN52" s="85"/>
      <c r="GO52" s="85"/>
      <c r="GP52" s="85"/>
      <c r="GQ52" s="85"/>
      <c r="GR52" s="85"/>
      <c r="GS52" s="85"/>
      <c r="GT52" s="85"/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/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/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/>
      <c r="IK52" s="85"/>
      <c r="IL52" s="85"/>
      <c r="IM52" s="85"/>
      <c r="IN52" s="85"/>
      <c r="IO52" s="85"/>
      <c r="IP52" s="85"/>
      <c r="IQ52" s="85"/>
      <c r="IR52" s="85"/>
      <c r="IS52" s="85"/>
      <c r="IT52" s="85"/>
      <c r="IU52" s="85"/>
    </row>
    <row r="53" spans="1:255" s="86" customFormat="1" ht="12" customHeight="1" x14ac:dyDescent="0.25">
      <c r="A53" s="79"/>
      <c r="B53" s="104" t="s">
        <v>116</v>
      </c>
      <c r="C53" s="105" t="s">
        <v>34</v>
      </c>
      <c r="D53" s="105">
        <v>3</v>
      </c>
      <c r="E53" s="105" t="s">
        <v>63</v>
      </c>
      <c r="F53" s="106">
        <v>87700</v>
      </c>
      <c r="G53" s="107">
        <f>+D53*F53</f>
        <v>263100</v>
      </c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/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/>
      <c r="EW53" s="85"/>
      <c r="EX53" s="85"/>
      <c r="EY53" s="85"/>
      <c r="EZ53" s="85"/>
      <c r="FA53" s="85"/>
      <c r="FB53" s="85"/>
      <c r="FC53" s="85"/>
      <c r="FD53" s="85"/>
      <c r="FE53" s="85"/>
      <c r="FF53" s="85"/>
      <c r="FG53" s="85"/>
      <c r="FH53" s="85"/>
      <c r="FI53" s="85"/>
      <c r="FJ53" s="85"/>
      <c r="FK53" s="85"/>
      <c r="FL53" s="85"/>
      <c r="FM53" s="85"/>
      <c r="FN53" s="85"/>
      <c r="FO53" s="85"/>
      <c r="FP53" s="85"/>
      <c r="FQ53" s="85"/>
      <c r="FR53" s="85"/>
      <c r="FS53" s="85"/>
      <c r="FT53" s="85"/>
      <c r="FU53" s="85"/>
      <c r="FV53" s="85"/>
      <c r="FW53" s="85"/>
      <c r="FX53" s="85"/>
      <c r="FY53" s="85"/>
      <c r="FZ53" s="85"/>
      <c r="GA53" s="85"/>
      <c r="GB53" s="85"/>
      <c r="GC53" s="85"/>
      <c r="GD53" s="85"/>
      <c r="GE53" s="85"/>
      <c r="GF53" s="85"/>
      <c r="GG53" s="85"/>
      <c r="GH53" s="85"/>
      <c r="GI53" s="85"/>
      <c r="GJ53" s="85"/>
      <c r="GK53" s="85"/>
      <c r="GL53" s="85"/>
      <c r="GM53" s="85"/>
      <c r="GN53" s="85"/>
      <c r="GO53" s="85"/>
      <c r="GP53" s="85"/>
      <c r="GQ53" s="85"/>
      <c r="GR53" s="85"/>
      <c r="GS53" s="85"/>
      <c r="GT53" s="85"/>
      <c r="GU53" s="85"/>
      <c r="GV53" s="85"/>
      <c r="GW53" s="85"/>
      <c r="GX53" s="85"/>
      <c r="GY53" s="85"/>
      <c r="GZ53" s="85"/>
      <c r="HA53" s="85"/>
      <c r="HB53" s="85"/>
      <c r="HC53" s="85"/>
      <c r="HD53" s="85"/>
      <c r="HE53" s="85"/>
      <c r="HF53" s="85"/>
      <c r="HG53" s="85"/>
      <c r="HH53" s="85"/>
      <c r="HI53" s="85"/>
      <c r="HJ53" s="85"/>
      <c r="HK53" s="85"/>
      <c r="HL53" s="85"/>
      <c r="HM53" s="85"/>
      <c r="HN53" s="85"/>
      <c r="HO53" s="85"/>
      <c r="HP53" s="85"/>
      <c r="HQ53" s="85"/>
      <c r="HR53" s="85"/>
      <c r="HS53" s="85"/>
      <c r="HT53" s="85"/>
      <c r="HU53" s="85"/>
      <c r="HV53" s="85"/>
      <c r="HW53" s="85"/>
      <c r="HX53" s="85"/>
      <c r="HY53" s="85"/>
      <c r="HZ53" s="85"/>
      <c r="IA53" s="85"/>
      <c r="IB53" s="85"/>
      <c r="IC53" s="85"/>
      <c r="ID53" s="85"/>
      <c r="IE53" s="85"/>
      <c r="IF53" s="85"/>
      <c r="IG53" s="85"/>
      <c r="IH53" s="85"/>
      <c r="II53" s="85"/>
      <c r="IJ53" s="85"/>
      <c r="IK53" s="85"/>
      <c r="IL53" s="85"/>
      <c r="IM53" s="85"/>
      <c r="IN53" s="85"/>
      <c r="IO53" s="85"/>
      <c r="IP53" s="85"/>
      <c r="IQ53" s="85"/>
      <c r="IR53" s="85"/>
      <c r="IS53" s="85"/>
      <c r="IT53" s="85"/>
      <c r="IU53" s="85"/>
    </row>
    <row r="54" spans="1:255" s="86" customFormat="1" ht="12" customHeight="1" x14ac:dyDescent="0.25">
      <c r="A54" s="79"/>
      <c r="B54" s="104" t="s">
        <v>117</v>
      </c>
      <c r="C54" s="105" t="s">
        <v>69</v>
      </c>
      <c r="D54" s="105">
        <v>5</v>
      </c>
      <c r="E54" s="105" t="s">
        <v>64</v>
      </c>
      <c r="F54" s="106">
        <v>32000</v>
      </c>
      <c r="G54" s="107">
        <f>+D54*F54</f>
        <v>160000</v>
      </c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</row>
    <row r="55" spans="1:255" s="86" customFormat="1" ht="12" customHeight="1" x14ac:dyDescent="0.25">
      <c r="A55" s="79"/>
      <c r="B55" s="113" t="s">
        <v>103</v>
      </c>
      <c r="C55" s="105"/>
      <c r="D55" s="105"/>
      <c r="E55" s="105"/>
      <c r="F55" s="106"/>
      <c r="G55" s="107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85"/>
      <c r="IL55" s="85"/>
      <c r="IM55" s="85"/>
      <c r="IN55" s="85"/>
      <c r="IO55" s="85"/>
      <c r="IP55" s="85"/>
      <c r="IQ55" s="85"/>
      <c r="IR55" s="85"/>
      <c r="IS55" s="85"/>
      <c r="IT55" s="85"/>
      <c r="IU55" s="85"/>
    </row>
    <row r="56" spans="1:255" s="86" customFormat="1" ht="12" customHeight="1" x14ac:dyDescent="0.25">
      <c r="A56" s="79"/>
      <c r="B56" s="104" t="s">
        <v>118</v>
      </c>
      <c r="C56" s="105" t="s">
        <v>69</v>
      </c>
      <c r="D56" s="105">
        <v>5</v>
      </c>
      <c r="E56" s="105" t="s">
        <v>63</v>
      </c>
      <c r="F56" s="106">
        <v>38520</v>
      </c>
      <c r="G56" s="107">
        <f>+D56*F56</f>
        <v>192600</v>
      </c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  <c r="FF56" s="85"/>
      <c r="FG56" s="85"/>
      <c r="FH56" s="85"/>
      <c r="FI56" s="85"/>
      <c r="FJ56" s="85"/>
      <c r="FK56" s="85"/>
      <c r="FL56" s="85"/>
      <c r="FM56" s="85"/>
      <c r="FN56" s="85"/>
      <c r="FO56" s="85"/>
      <c r="FP56" s="85"/>
      <c r="FQ56" s="85"/>
      <c r="FR56" s="85"/>
      <c r="FS56" s="85"/>
      <c r="FT56" s="85"/>
      <c r="FU56" s="85"/>
      <c r="FV56" s="85"/>
      <c r="FW56" s="85"/>
      <c r="FX56" s="85"/>
      <c r="FY56" s="85"/>
      <c r="FZ56" s="85"/>
      <c r="GA56" s="85"/>
      <c r="GB56" s="85"/>
      <c r="GC56" s="85"/>
      <c r="GD56" s="85"/>
      <c r="GE56" s="85"/>
      <c r="GF56" s="85"/>
      <c r="GG56" s="85"/>
      <c r="GH56" s="85"/>
      <c r="GI56" s="85"/>
      <c r="GJ56" s="85"/>
      <c r="GK56" s="85"/>
      <c r="GL56" s="85"/>
      <c r="GM56" s="85"/>
      <c r="GN56" s="85"/>
      <c r="GO56" s="85"/>
      <c r="GP56" s="85"/>
      <c r="GQ56" s="85"/>
      <c r="GR56" s="85"/>
      <c r="GS56" s="85"/>
      <c r="GT56" s="85"/>
      <c r="GU56" s="85"/>
      <c r="GV56" s="85"/>
      <c r="GW56" s="85"/>
      <c r="GX56" s="85"/>
      <c r="GY56" s="85"/>
      <c r="GZ56" s="85"/>
      <c r="HA56" s="85"/>
      <c r="HB56" s="85"/>
      <c r="HC56" s="85"/>
      <c r="HD56" s="85"/>
      <c r="HE56" s="85"/>
      <c r="HF56" s="85"/>
      <c r="HG56" s="85"/>
      <c r="HH56" s="85"/>
      <c r="HI56" s="85"/>
      <c r="HJ56" s="85"/>
      <c r="HK56" s="85"/>
      <c r="HL56" s="85"/>
      <c r="HM56" s="85"/>
      <c r="HN56" s="85"/>
      <c r="HO56" s="85"/>
      <c r="HP56" s="85"/>
      <c r="HQ56" s="85"/>
      <c r="HR56" s="85"/>
      <c r="HS56" s="85"/>
      <c r="HT56" s="85"/>
      <c r="HU56" s="85"/>
      <c r="HV56" s="85"/>
      <c r="HW56" s="85"/>
      <c r="HX56" s="85"/>
      <c r="HY56" s="85"/>
      <c r="HZ56" s="85"/>
      <c r="IA56" s="85"/>
      <c r="IB56" s="85"/>
      <c r="IC56" s="85"/>
      <c r="ID56" s="85"/>
      <c r="IE56" s="85"/>
      <c r="IF56" s="85"/>
      <c r="IG56" s="85"/>
      <c r="IH56" s="85"/>
      <c r="II56" s="85"/>
      <c r="IJ56" s="85"/>
      <c r="IK56" s="85"/>
      <c r="IL56" s="85"/>
      <c r="IM56" s="85"/>
      <c r="IN56" s="85"/>
      <c r="IO56" s="85"/>
      <c r="IP56" s="85"/>
      <c r="IQ56" s="85"/>
      <c r="IR56" s="85"/>
      <c r="IS56" s="85"/>
      <c r="IT56" s="85"/>
      <c r="IU56" s="85"/>
    </row>
    <row r="57" spans="1:255" s="86" customFormat="1" ht="12" customHeight="1" x14ac:dyDescent="0.25">
      <c r="A57" s="79"/>
      <c r="B57" s="113" t="s">
        <v>107</v>
      </c>
      <c r="C57" s="105"/>
      <c r="D57" s="105"/>
      <c r="E57" s="105"/>
      <c r="F57" s="106"/>
      <c r="G57" s="107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5"/>
      <c r="FA57" s="85"/>
      <c r="FB57" s="85"/>
      <c r="FC57" s="85"/>
      <c r="FD57" s="85"/>
      <c r="FE57" s="85"/>
      <c r="FF57" s="85"/>
      <c r="FG57" s="85"/>
      <c r="FH57" s="85"/>
      <c r="FI57" s="85"/>
      <c r="FJ57" s="85"/>
      <c r="FK57" s="85"/>
      <c r="FL57" s="85"/>
      <c r="FM57" s="85"/>
      <c r="FN57" s="85"/>
      <c r="FO57" s="85"/>
      <c r="FP57" s="85"/>
      <c r="FQ57" s="85"/>
      <c r="FR57" s="85"/>
      <c r="FS57" s="85"/>
      <c r="FT57" s="85"/>
      <c r="FU57" s="85"/>
      <c r="FV57" s="85"/>
      <c r="FW57" s="85"/>
      <c r="FX57" s="85"/>
      <c r="FY57" s="85"/>
      <c r="FZ57" s="85"/>
      <c r="GA57" s="85"/>
      <c r="GB57" s="85"/>
      <c r="GC57" s="85"/>
      <c r="GD57" s="85"/>
      <c r="GE57" s="85"/>
      <c r="GF57" s="85"/>
      <c r="GG57" s="85"/>
      <c r="GH57" s="85"/>
      <c r="GI57" s="85"/>
      <c r="GJ57" s="85"/>
      <c r="GK57" s="85"/>
      <c r="GL57" s="85"/>
      <c r="GM57" s="85"/>
      <c r="GN57" s="85"/>
      <c r="GO57" s="85"/>
      <c r="GP57" s="85"/>
      <c r="GQ57" s="85"/>
      <c r="GR57" s="85"/>
      <c r="GS57" s="85"/>
      <c r="GT57" s="85"/>
      <c r="GU57" s="85"/>
      <c r="GV57" s="85"/>
      <c r="GW57" s="85"/>
      <c r="GX57" s="85"/>
      <c r="GY57" s="85"/>
      <c r="GZ57" s="85"/>
      <c r="HA57" s="85"/>
      <c r="HB57" s="85"/>
      <c r="HC57" s="85"/>
      <c r="HD57" s="85"/>
      <c r="HE57" s="85"/>
      <c r="HF57" s="85"/>
      <c r="HG57" s="85"/>
      <c r="HH57" s="85"/>
      <c r="HI57" s="85"/>
      <c r="HJ57" s="85"/>
      <c r="HK57" s="85"/>
      <c r="HL57" s="85"/>
      <c r="HM57" s="85"/>
      <c r="HN57" s="85"/>
      <c r="HO57" s="85"/>
      <c r="HP57" s="85"/>
      <c r="HQ57" s="85"/>
      <c r="HR57" s="85"/>
      <c r="HS57" s="85"/>
      <c r="HT57" s="85"/>
      <c r="HU57" s="85"/>
      <c r="HV57" s="85"/>
      <c r="HW57" s="85"/>
      <c r="HX57" s="85"/>
      <c r="HY57" s="85"/>
      <c r="HZ57" s="85"/>
      <c r="IA57" s="85"/>
      <c r="IB57" s="85"/>
      <c r="IC57" s="85"/>
      <c r="ID57" s="85"/>
      <c r="IE57" s="85"/>
      <c r="IF57" s="85"/>
      <c r="IG57" s="85"/>
      <c r="IH57" s="85"/>
      <c r="II57" s="85"/>
      <c r="IJ57" s="85"/>
      <c r="IK57" s="85"/>
      <c r="IL57" s="85"/>
      <c r="IM57" s="85"/>
      <c r="IN57" s="85"/>
      <c r="IO57" s="85"/>
      <c r="IP57" s="85"/>
      <c r="IQ57" s="85"/>
      <c r="IR57" s="85"/>
      <c r="IS57" s="85"/>
      <c r="IT57" s="85"/>
      <c r="IU57" s="85"/>
    </row>
    <row r="58" spans="1:255" s="86" customFormat="1" ht="12" customHeight="1" x14ac:dyDescent="0.25">
      <c r="A58" s="79"/>
      <c r="B58" s="104" t="s">
        <v>108</v>
      </c>
      <c r="C58" s="105" t="s">
        <v>69</v>
      </c>
      <c r="D58" s="105">
        <v>8</v>
      </c>
      <c r="E58" s="105" t="s">
        <v>109</v>
      </c>
      <c r="F58" s="106">
        <v>26000</v>
      </c>
      <c r="G58" s="107">
        <f>F58*D58</f>
        <v>208000</v>
      </c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  <c r="EO58" s="85"/>
      <c r="EP58" s="85"/>
      <c r="EQ58" s="85"/>
      <c r="ER58" s="85"/>
      <c r="ES58" s="85"/>
      <c r="ET58" s="85"/>
      <c r="EU58" s="85"/>
      <c r="EV58" s="85"/>
      <c r="EW58" s="85"/>
      <c r="EX58" s="85"/>
      <c r="EY58" s="85"/>
      <c r="EZ58" s="85"/>
      <c r="FA58" s="85"/>
      <c r="FB58" s="85"/>
      <c r="FC58" s="85"/>
      <c r="FD58" s="85"/>
      <c r="FE58" s="85"/>
      <c r="FF58" s="85"/>
      <c r="FG58" s="85"/>
      <c r="FH58" s="85"/>
      <c r="FI58" s="85"/>
      <c r="FJ58" s="85"/>
      <c r="FK58" s="85"/>
      <c r="FL58" s="85"/>
      <c r="FM58" s="85"/>
      <c r="FN58" s="85"/>
      <c r="FO58" s="85"/>
      <c r="FP58" s="85"/>
      <c r="FQ58" s="85"/>
      <c r="FR58" s="85"/>
      <c r="FS58" s="85"/>
      <c r="FT58" s="85"/>
      <c r="FU58" s="85"/>
      <c r="FV58" s="85"/>
      <c r="FW58" s="85"/>
      <c r="FX58" s="85"/>
      <c r="FY58" s="85"/>
      <c r="FZ58" s="85"/>
      <c r="GA58" s="85"/>
      <c r="GB58" s="85"/>
      <c r="GC58" s="85"/>
      <c r="GD58" s="85"/>
      <c r="GE58" s="85"/>
      <c r="GF58" s="85"/>
      <c r="GG58" s="85"/>
      <c r="GH58" s="85"/>
      <c r="GI58" s="85"/>
      <c r="GJ58" s="85"/>
      <c r="GK58" s="85"/>
      <c r="GL58" s="85"/>
      <c r="GM58" s="85"/>
      <c r="GN58" s="85"/>
      <c r="GO58" s="85"/>
      <c r="GP58" s="85"/>
      <c r="GQ58" s="85"/>
      <c r="GR58" s="85"/>
      <c r="GS58" s="85"/>
      <c r="GT58" s="85"/>
      <c r="GU58" s="85"/>
      <c r="GV58" s="85"/>
      <c r="GW58" s="85"/>
      <c r="GX58" s="85"/>
      <c r="GY58" s="85"/>
      <c r="GZ58" s="85"/>
      <c r="HA58" s="85"/>
      <c r="HB58" s="85"/>
      <c r="HC58" s="85"/>
      <c r="HD58" s="85"/>
      <c r="HE58" s="85"/>
      <c r="HF58" s="85"/>
      <c r="HG58" s="85"/>
      <c r="HH58" s="85"/>
      <c r="HI58" s="85"/>
      <c r="HJ58" s="85"/>
      <c r="HK58" s="85"/>
      <c r="HL58" s="85"/>
      <c r="HM58" s="85"/>
      <c r="HN58" s="85"/>
      <c r="HO58" s="85"/>
      <c r="HP58" s="85"/>
      <c r="HQ58" s="85"/>
      <c r="HR58" s="85"/>
      <c r="HS58" s="85"/>
      <c r="HT58" s="85"/>
      <c r="HU58" s="85"/>
      <c r="HV58" s="85"/>
      <c r="HW58" s="85"/>
      <c r="HX58" s="85"/>
      <c r="HY58" s="85"/>
      <c r="HZ58" s="85"/>
      <c r="IA58" s="85"/>
      <c r="IB58" s="85"/>
      <c r="IC58" s="85"/>
      <c r="ID58" s="85"/>
      <c r="IE58" s="85"/>
      <c r="IF58" s="85"/>
      <c r="IG58" s="85"/>
      <c r="IH58" s="85"/>
      <c r="II58" s="85"/>
      <c r="IJ58" s="85"/>
      <c r="IK58" s="85"/>
      <c r="IL58" s="85"/>
      <c r="IM58" s="85"/>
      <c r="IN58" s="85"/>
      <c r="IO58" s="85"/>
      <c r="IP58" s="85"/>
      <c r="IQ58" s="85"/>
      <c r="IR58" s="85"/>
      <c r="IS58" s="85"/>
      <c r="IT58" s="85"/>
      <c r="IU58" s="85"/>
    </row>
    <row r="59" spans="1:255" s="86" customFormat="1" ht="12" customHeight="1" x14ac:dyDescent="0.25">
      <c r="A59" s="79"/>
      <c r="B59" s="104" t="s">
        <v>113</v>
      </c>
      <c r="C59" s="105"/>
      <c r="D59" s="105"/>
      <c r="E59" s="105"/>
      <c r="F59" s="106"/>
      <c r="G59" s="107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U59" s="85"/>
      <c r="DV59" s="85"/>
      <c r="DW59" s="85"/>
      <c r="DX59" s="85"/>
      <c r="DY59" s="85"/>
      <c r="DZ59" s="85"/>
      <c r="EA59" s="85"/>
      <c r="EB59" s="85"/>
      <c r="EC59" s="85"/>
      <c r="ED59" s="85"/>
      <c r="EE59" s="85"/>
      <c r="EF59" s="85"/>
      <c r="EG59" s="85"/>
      <c r="EH59" s="85"/>
      <c r="EI59" s="85"/>
      <c r="EJ59" s="85"/>
      <c r="EK59" s="85"/>
      <c r="EL59" s="85"/>
      <c r="EM59" s="85"/>
      <c r="EN59" s="85"/>
      <c r="EO59" s="85"/>
      <c r="EP59" s="85"/>
      <c r="EQ59" s="85"/>
      <c r="ER59" s="85"/>
      <c r="ES59" s="85"/>
      <c r="ET59" s="85"/>
      <c r="EU59" s="85"/>
      <c r="EV59" s="85"/>
      <c r="EW59" s="85"/>
      <c r="EX59" s="85"/>
      <c r="EY59" s="85"/>
      <c r="EZ59" s="85"/>
      <c r="FA59" s="85"/>
      <c r="FB59" s="85"/>
      <c r="FC59" s="85"/>
      <c r="FD59" s="85"/>
      <c r="FE59" s="85"/>
      <c r="FF59" s="85"/>
      <c r="FG59" s="85"/>
      <c r="FH59" s="85"/>
      <c r="FI59" s="85"/>
      <c r="FJ59" s="85"/>
      <c r="FK59" s="85"/>
      <c r="FL59" s="85"/>
      <c r="FM59" s="85"/>
      <c r="FN59" s="85"/>
      <c r="FO59" s="85"/>
      <c r="FP59" s="85"/>
      <c r="FQ59" s="85"/>
      <c r="FR59" s="85"/>
      <c r="FS59" s="85"/>
      <c r="FT59" s="85"/>
      <c r="FU59" s="85"/>
      <c r="FV59" s="85"/>
      <c r="FW59" s="85"/>
      <c r="FX59" s="85"/>
      <c r="FY59" s="85"/>
      <c r="FZ59" s="85"/>
      <c r="GA59" s="85"/>
      <c r="GB59" s="85"/>
      <c r="GC59" s="85"/>
      <c r="GD59" s="85"/>
      <c r="GE59" s="85"/>
      <c r="GF59" s="85"/>
      <c r="GG59" s="85"/>
      <c r="GH59" s="85"/>
      <c r="GI59" s="85"/>
      <c r="GJ59" s="85"/>
      <c r="GK59" s="85"/>
      <c r="GL59" s="85"/>
      <c r="GM59" s="85"/>
      <c r="GN59" s="85"/>
      <c r="GO59" s="85"/>
      <c r="GP59" s="85"/>
      <c r="GQ59" s="85"/>
      <c r="GR59" s="85"/>
      <c r="GS59" s="85"/>
      <c r="GT59" s="85"/>
      <c r="GU59" s="85"/>
      <c r="GV59" s="85"/>
      <c r="GW59" s="85"/>
      <c r="GX59" s="85"/>
      <c r="GY59" s="85"/>
      <c r="GZ59" s="85"/>
      <c r="HA59" s="85"/>
      <c r="HB59" s="85"/>
      <c r="HC59" s="85"/>
      <c r="HD59" s="85"/>
      <c r="HE59" s="85"/>
      <c r="HF59" s="85"/>
      <c r="HG59" s="85"/>
      <c r="HH59" s="85"/>
      <c r="HI59" s="85"/>
      <c r="HJ59" s="85"/>
      <c r="HK59" s="85"/>
      <c r="HL59" s="85"/>
      <c r="HM59" s="85"/>
      <c r="HN59" s="85"/>
      <c r="HO59" s="85"/>
      <c r="HP59" s="85"/>
      <c r="HQ59" s="85"/>
      <c r="HR59" s="85"/>
      <c r="HS59" s="85"/>
      <c r="HT59" s="85"/>
      <c r="HU59" s="85"/>
      <c r="HV59" s="85"/>
      <c r="HW59" s="85"/>
      <c r="HX59" s="85"/>
      <c r="HY59" s="85"/>
      <c r="HZ59" s="85"/>
      <c r="IA59" s="85"/>
      <c r="IB59" s="85"/>
      <c r="IC59" s="85"/>
      <c r="ID59" s="85"/>
      <c r="IE59" s="85"/>
      <c r="IF59" s="85"/>
      <c r="IG59" s="85"/>
      <c r="IH59" s="85"/>
      <c r="II59" s="85"/>
      <c r="IJ59" s="85"/>
      <c r="IK59" s="85"/>
      <c r="IL59" s="85"/>
      <c r="IM59" s="85"/>
      <c r="IN59" s="85"/>
      <c r="IO59" s="85"/>
      <c r="IP59" s="85"/>
      <c r="IQ59" s="85"/>
      <c r="IR59" s="85"/>
      <c r="IS59" s="85"/>
      <c r="IT59" s="85"/>
      <c r="IU59" s="85"/>
    </row>
    <row r="60" spans="1:255" s="86" customFormat="1" ht="12" customHeight="1" x14ac:dyDescent="0.25">
      <c r="A60" s="79"/>
      <c r="B60" s="104" t="s">
        <v>114</v>
      </c>
      <c r="C60" s="105" t="s">
        <v>69</v>
      </c>
      <c r="D60" s="105">
        <v>4.8</v>
      </c>
      <c r="E60" s="105" t="s">
        <v>115</v>
      </c>
      <c r="F60" s="106">
        <v>14190</v>
      </c>
      <c r="G60" s="107">
        <f>D60*F60</f>
        <v>68112</v>
      </c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</row>
    <row r="61" spans="1:255" s="86" customFormat="1" ht="12" customHeight="1" x14ac:dyDescent="0.25">
      <c r="A61" s="79"/>
      <c r="B61" s="113" t="s">
        <v>35</v>
      </c>
      <c r="C61" s="105"/>
      <c r="D61" s="105"/>
      <c r="E61" s="105"/>
      <c r="F61" s="106"/>
      <c r="G61" s="107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85"/>
      <c r="DP61" s="85"/>
      <c r="DQ61" s="85"/>
      <c r="DR61" s="85"/>
      <c r="DS61" s="85"/>
      <c r="DT61" s="85"/>
      <c r="DU61" s="85"/>
      <c r="DV61" s="85"/>
      <c r="DW61" s="85"/>
      <c r="DX61" s="85"/>
      <c r="DY61" s="85"/>
      <c r="DZ61" s="85"/>
      <c r="EA61" s="85"/>
      <c r="EB61" s="85"/>
      <c r="EC61" s="85"/>
      <c r="ED61" s="85"/>
      <c r="EE61" s="85"/>
      <c r="EF61" s="85"/>
      <c r="EG61" s="85"/>
      <c r="EH61" s="85"/>
      <c r="EI61" s="85"/>
      <c r="EJ61" s="85"/>
      <c r="EK61" s="85"/>
      <c r="EL61" s="85"/>
      <c r="EM61" s="85"/>
      <c r="EN61" s="85"/>
      <c r="EO61" s="85"/>
      <c r="EP61" s="85"/>
      <c r="EQ61" s="85"/>
      <c r="ER61" s="85"/>
      <c r="ES61" s="85"/>
      <c r="ET61" s="85"/>
      <c r="EU61" s="85"/>
      <c r="EV61" s="85"/>
      <c r="EW61" s="85"/>
      <c r="EX61" s="85"/>
      <c r="EY61" s="85"/>
      <c r="EZ61" s="85"/>
      <c r="FA61" s="85"/>
      <c r="FB61" s="85"/>
      <c r="FC61" s="85"/>
      <c r="FD61" s="85"/>
      <c r="FE61" s="85"/>
      <c r="FF61" s="85"/>
      <c r="FG61" s="85"/>
      <c r="FH61" s="85"/>
      <c r="FI61" s="85"/>
      <c r="FJ61" s="85"/>
      <c r="FK61" s="85"/>
      <c r="FL61" s="85"/>
      <c r="FM61" s="85"/>
      <c r="FN61" s="85"/>
      <c r="FO61" s="85"/>
      <c r="FP61" s="85"/>
      <c r="FQ61" s="85"/>
      <c r="FR61" s="85"/>
      <c r="FS61" s="85"/>
      <c r="FT61" s="85"/>
      <c r="FU61" s="85"/>
      <c r="FV61" s="85"/>
      <c r="FW61" s="85"/>
      <c r="FX61" s="85"/>
      <c r="FY61" s="85"/>
      <c r="FZ61" s="85"/>
      <c r="GA61" s="85"/>
      <c r="GB61" s="85"/>
      <c r="GC61" s="85"/>
      <c r="GD61" s="85"/>
      <c r="GE61" s="85"/>
      <c r="GF61" s="85"/>
      <c r="GG61" s="85"/>
      <c r="GH61" s="85"/>
      <c r="GI61" s="85"/>
      <c r="GJ61" s="85"/>
      <c r="GK61" s="85"/>
      <c r="GL61" s="85"/>
      <c r="GM61" s="85"/>
      <c r="GN61" s="85"/>
      <c r="GO61" s="85"/>
      <c r="GP61" s="85"/>
      <c r="GQ61" s="85"/>
      <c r="GR61" s="85"/>
      <c r="GS61" s="85"/>
      <c r="GT61" s="85"/>
      <c r="GU61" s="85"/>
      <c r="GV61" s="85"/>
      <c r="GW61" s="85"/>
      <c r="GX61" s="85"/>
      <c r="GY61" s="85"/>
      <c r="GZ61" s="85"/>
      <c r="HA61" s="85"/>
      <c r="HB61" s="85"/>
      <c r="HC61" s="85"/>
      <c r="HD61" s="85"/>
      <c r="HE61" s="85"/>
      <c r="HF61" s="85"/>
      <c r="HG61" s="85"/>
      <c r="HH61" s="85"/>
      <c r="HI61" s="85"/>
      <c r="HJ61" s="85"/>
      <c r="HK61" s="85"/>
      <c r="HL61" s="85"/>
      <c r="HM61" s="85"/>
      <c r="HN61" s="85"/>
      <c r="HO61" s="85"/>
      <c r="HP61" s="85"/>
      <c r="HQ61" s="85"/>
      <c r="HR61" s="85"/>
      <c r="HS61" s="85"/>
      <c r="HT61" s="85"/>
      <c r="HU61" s="85"/>
      <c r="HV61" s="85"/>
      <c r="HW61" s="85"/>
      <c r="HX61" s="85"/>
      <c r="HY61" s="85"/>
      <c r="HZ61" s="85"/>
      <c r="IA61" s="85"/>
      <c r="IB61" s="85"/>
      <c r="IC61" s="85"/>
      <c r="ID61" s="85"/>
      <c r="IE61" s="85"/>
      <c r="IF61" s="85"/>
      <c r="IG61" s="85"/>
      <c r="IH61" s="85"/>
      <c r="II61" s="85"/>
      <c r="IJ61" s="85"/>
      <c r="IK61" s="85"/>
      <c r="IL61" s="85"/>
      <c r="IM61" s="85"/>
      <c r="IN61" s="85"/>
      <c r="IO61" s="85"/>
      <c r="IP61" s="85"/>
      <c r="IQ61" s="85"/>
      <c r="IR61" s="85"/>
      <c r="IS61" s="85"/>
      <c r="IT61" s="85"/>
      <c r="IU61" s="85"/>
    </row>
    <row r="62" spans="1:255" s="86" customFormat="1" ht="12" customHeight="1" x14ac:dyDescent="0.25">
      <c r="A62" s="79"/>
      <c r="B62" s="104" t="s">
        <v>110</v>
      </c>
      <c r="C62" s="105" t="s">
        <v>34</v>
      </c>
      <c r="D62" s="105">
        <v>0.45</v>
      </c>
      <c r="E62" s="105" t="s">
        <v>64</v>
      </c>
      <c r="F62" s="106">
        <v>370000</v>
      </c>
      <c r="G62" s="107">
        <f>+D62*F62</f>
        <v>166500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  <c r="EQ62" s="85"/>
      <c r="ER62" s="85"/>
      <c r="ES62" s="85"/>
      <c r="ET62" s="85"/>
      <c r="EU62" s="85"/>
      <c r="EV62" s="85"/>
      <c r="EW62" s="85"/>
      <c r="EX62" s="85"/>
      <c r="EY62" s="85"/>
      <c r="EZ62" s="85"/>
      <c r="FA62" s="85"/>
      <c r="FB62" s="85"/>
      <c r="FC62" s="85"/>
      <c r="FD62" s="85"/>
      <c r="FE62" s="85"/>
      <c r="FF62" s="85"/>
      <c r="FG62" s="85"/>
      <c r="FH62" s="85"/>
      <c r="FI62" s="85"/>
      <c r="FJ62" s="85"/>
      <c r="FK62" s="85"/>
      <c r="FL62" s="85"/>
      <c r="FM62" s="85"/>
      <c r="FN62" s="85"/>
      <c r="FO62" s="85"/>
      <c r="FP62" s="85"/>
      <c r="FQ62" s="85"/>
      <c r="FR62" s="85"/>
      <c r="FS62" s="85"/>
      <c r="FT62" s="85"/>
      <c r="FU62" s="85"/>
      <c r="FV62" s="85"/>
      <c r="FW62" s="85"/>
      <c r="FX62" s="85"/>
      <c r="FY62" s="85"/>
      <c r="FZ62" s="85"/>
      <c r="GA62" s="85"/>
      <c r="GB62" s="85"/>
      <c r="GC62" s="85"/>
      <c r="GD62" s="85"/>
      <c r="GE62" s="85"/>
      <c r="GF62" s="85"/>
      <c r="GG62" s="85"/>
      <c r="GH62" s="85"/>
      <c r="GI62" s="85"/>
      <c r="GJ62" s="85"/>
      <c r="GK62" s="85"/>
      <c r="GL62" s="85"/>
      <c r="GM62" s="85"/>
      <c r="GN62" s="85"/>
      <c r="GO62" s="85"/>
      <c r="GP62" s="85"/>
      <c r="GQ62" s="85"/>
      <c r="GR62" s="85"/>
      <c r="GS62" s="85"/>
      <c r="GT62" s="85"/>
      <c r="GU62" s="85"/>
      <c r="GV62" s="85"/>
      <c r="GW62" s="85"/>
      <c r="GX62" s="85"/>
      <c r="GY62" s="85"/>
      <c r="GZ62" s="85"/>
      <c r="HA62" s="85"/>
      <c r="HB62" s="85"/>
      <c r="HC62" s="85"/>
      <c r="HD62" s="85"/>
      <c r="HE62" s="85"/>
      <c r="HF62" s="85"/>
      <c r="HG62" s="85"/>
      <c r="HH62" s="85"/>
      <c r="HI62" s="85"/>
      <c r="HJ62" s="85"/>
      <c r="HK62" s="85"/>
      <c r="HL62" s="85"/>
      <c r="HM62" s="85"/>
      <c r="HN62" s="85"/>
      <c r="HO62" s="85"/>
      <c r="HP62" s="85"/>
      <c r="HQ62" s="85"/>
      <c r="HR62" s="85"/>
      <c r="HS62" s="85"/>
      <c r="HT62" s="85"/>
      <c r="HU62" s="85"/>
      <c r="HV62" s="85"/>
      <c r="HW62" s="85"/>
      <c r="HX62" s="85"/>
      <c r="HY62" s="85"/>
      <c r="HZ62" s="85"/>
      <c r="IA62" s="85"/>
      <c r="IB62" s="85"/>
      <c r="IC62" s="85"/>
      <c r="ID62" s="85"/>
      <c r="IE62" s="85"/>
      <c r="IF62" s="85"/>
      <c r="IG62" s="85"/>
      <c r="IH62" s="85"/>
      <c r="II62" s="85"/>
      <c r="IJ62" s="85"/>
      <c r="IK62" s="85"/>
      <c r="IL62" s="85"/>
      <c r="IM62" s="85"/>
      <c r="IN62" s="85"/>
      <c r="IO62" s="85"/>
      <c r="IP62" s="85"/>
      <c r="IQ62" s="85"/>
      <c r="IR62" s="85"/>
      <c r="IS62" s="85"/>
      <c r="IT62" s="85"/>
      <c r="IU62" s="85"/>
    </row>
    <row r="63" spans="1:255" s="86" customFormat="1" ht="12" customHeight="1" x14ac:dyDescent="0.25">
      <c r="A63" s="79"/>
      <c r="B63" s="104" t="s">
        <v>111</v>
      </c>
      <c r="C63" s="105" t="s">
        <v>69</v>
      </c>
      <c r="D63" s="105">
        <v>0.5</v>
      </c>
      <c r="E63" s="105" t="s">
        <v>64</v>
      </c>
      <c r="F63" s="106">
        <v>32040</v>
      </c>
      <c r="G63" s="107">
        <f>+D63*F63</f>
        <v>16020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85"/>
      <c r="EU63" s="85"/>
      <c r="EV63" s="85"/>
      <c r="EW63" s="85"/>
      <c r="EX63" s="85"/>
      <c r="EY63" s="85"/>
      <c r="EZ63" s="85"/>
      <c r="FA63" s="85"/>
      <c r="FB63" s="85"/>
      <c r="FC63" s="85"/>
      <c r="FD63" s="85"/>
      <c r="FE63" s="85"/>
      <c r="FF63" s="85"/>
      <c r="FG63" s="85"/>
      <c r="FH63" s="85"/>
      <c r="FI63" s="85"/>
      <c r="FJ63" s="85"/>
      <c r="FK63" s="85"/>
      <c r="FL63" s="85"/>
      <c r="FM63" s="85"/>
      <c r="FN63" s="85"/>
      <c r="FO63" s="85"/>
      <c r="FP63" s="85"/>
      <c r="FQ63" s="85"/>
      <c r="FR63" s="85"/>
      <c r="FS63" s="85"/>
      <c r="FT63" s="85"/>
      <c r="FU63" s="85"/>
      <c r="FV63" s="85"/>
      <c r="FW63" s="85"/>
      <c r="FX63" s="85"/>
      <c r="FY63" s="85"/>
      <c r="FZ63" s="85"/>
      <c r="GA63" s="85"/>
      <c r="GB63" s="85"/>
      <c r="GC63" s="85"/>
      <c r="GD63" s="85"/>
      <c r="GE63" s="85"/>
      <c r="GF63" s="85"/>
      <c r="GG63" s="85"/>
      <c r="GH63" s="85"/>
      <c r="GI63" s="85"/>
      <c r="GJ63" s="85"/>
      <c r="GK63" s="85"/>
      <c r="GL63" s="85"/>
      <c r="GM63" s="85"/>
      <c r="GN63" s="85"/>
      <c r="GO63" s="85"/>
      <c r="GP63" s="85"/>
      <c r="GQ63" s="85"/>
      <c r="GR63" s="85"/>
      <c r="GS63" s="85"/>
      <c r="GT63" s="85"/>
      <c r="GU63" s="85"/>
      <c r="GV63" s="85"/>
      <c r="GW63" s="85"/>
      <c r="GX63" s="85"/>
      <c r="GY63" s="85"/>
      <c r="GZ63" s="85"/>
      <c r="HA63" s="85"/>
      <c r="HB63" s="85"/>
      <c r="HC63" s="85"/>
      <c r="HD63" s="85"/>
      <c r="HE63" s="85"/>
      <c r="HF63" s="85"/>
      <c r="HG63" s="85"/>
      <c r="HH63" s="85"/>
      <c r="HI63" s="85"/>
      <c r="HJ63" s="85"/>
      <c r="HK63" s="85"/>
      <c r="HL63" s="85"/>
      <c r="HM63" s="85"/>
      <c r="HN63" s="85"/>
      <c r="HO63" s="85"/>
      <c r="HP63" s="85"/>
      <c r="HQ63" s="85"/>
      <c r="HR63" s="85"/>
      <c r="HS63" s="85"/>
      <c r="HT63" s="85"/>
      <c r="HU63" s="85"/>
      <c r="HV63" s="85"/>
      <c r="HW63" s="85"/>
      <c r="HX63" s="85"/>
      <c r="HY63" s="85"/>
      <c r="HZ63" s="85"/>
      <c r="IA63" s="85"/>
      <c r="IB63" s="85"/>
      <c r="IC63" s="85"/>
      <c r="ID63" s="85"/>
      <c r="IE63" s="85"/>
      <c r="IF63" s="85"/>
      <c r="IG63" s="85"/>
      <c r="IH63" s="85"/>
      <c r="II63" s="85"/>
      <c r="IJ63" s="85"/>
      <c r="IK63" s="85"/>
      <c r="IL63" s="85"/>
      <c r="IM63" s="85"/>
      <c r="IN63" s="85"/>
      <c r="IO63" s="85"/>
      <c r="IP63" s="85"/>
      <c r="IQ63" s="85"/>
      <c r="IR63" s="85"/>
      <c r="IS63" s="85"/>
      <c r="IT63" s="85"/>
      <c r="IU63" s="85"/>
    </row>
    <row r="64" spans="1:255" s="86" customFormat="1" ht="12" customHeight="1" x14ac:dyDescent="0.25">
      <c r="A64" s="79"/>
      <c r="B64" s="104" t="s">
        <v>112</v>
      </c>
      <c r="C64" s="105" t="s">
        <v>69</v>
      </c>
      <c r="D64" s="105">
        <v>1</v>
      </c>
      <c r="E64" s="105" t="s">
        <v>64</v>
      </c>
      <c r="F64" s="106">
        <v>14676</v>
      </c>
      <c r="G64" s="107">
        <f>+D64*F64</f>
        <v>14676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5"/>
      <c r="FI64" s="85"/>
      <c r="FJ64" s="85"/>
      <c r="FK64" s="85"/>
      <c r="FL64" s="85"/>
      <c r="FM64" s="85"/>
      <c r="FN64" s="85"/>
      <c r="FO64" s="85"/>
      <c r="FP64" s="85"/>
      <c r="FQ64" s="85"/>
      <c r="FR64" s="85"/>
      <c r="FS64" s="85"/>
      <c r="FT64" s="85"/>
      <c r="FU64" s="85"/>
      <c r="FV64" s="85"/>
      <c r="FW64" s="85"/>
      <c r="FX64" s="85"/>
      <c r="FY64" s="85"/>
      <c r="FZ64" s="85"/>
      <c r="GA64" s="85"/>
      <c r="GB64" s="85"/>
      <c r="GC64" s="85"/>
      <c r="GD64" s="85"/>
      <c r="GE64" s="85"/>
      <c r="GF64" s="85"/>
      <c r="GG64" s="85"/>
      <c r="GH64" s="85"/>
      <c r="GI64" s="85"/>
      <c r="GJ64" s="85"/>
      <c r="GK64" s="85"/>
      <c r="GL64" s="85"/>
      <c r="GM64" s="85"/>
      <c r="GN64" s="85"/>
      <c r="GO64" s="85"/>
      <c r="GP64" s="85"/>
      <c r="GQ64" s="85"/>
      <c r="GR64" s="85"/>
      <c r="GS64" s="85"/>
      <c r="GT64" s="85"/>
      <c r="GU64" s="85"/>
      <c r="GV64" s="85"/>
      <c r="GW64" s="85"/>
      <c r="GX64" s="85"/>
      <c r="GY64" s="85"/>
      <c r="GZ64" s="85"/>
      <c r="HA64" s="85"/>
      <c r="HB64" s="85"/>
      <c r="HC64" s="85"/>
      <c r="HD64" s="85"/>
      <c r="HE64" s="85"/>
      <c r="HF64" s="85"/>
      <c r="HG64" s="85"/>
      <c r="HH64" s="85"/>
      <c r="HI64" s="85"/>
      <c r="HJ64" s="85"/>
      <c r="HK64" s="85"/>
      <c r="HL64" s="85"/>
      <c r="HM64" s="85"/>
      <c r="HN64" s="85"/>
      <c r="HO64" s="85"/>
      <c r="HP64" s="85"/>
      <c r="HQ64" s="85"/>
      <c r="HR64" s="85"/>
      <c r="HS64" s="85"/>
      <c r="HT64" s="85"/>
      <c r="HU64" s="85"/>
      <c r="HV64" s="85"/>
      <c r="HW64" s="85"/>
      <c r="HX64" s="85"/>
      <c r="HY64" s="85"/>
      <c r="HZ64" s="85"/>
      <c r="IA64" s="85"/>
      <c r="IB64" s="85"/>
      <c r="IC64" s="85"/>
      <c r="ID64" s="85"/>
      <c r="IE64" s="85"/>
      <c r="IF64" s="85"/>
      <c r="IG64" s="85"/>
      <c r="IH64" s="85"/>
      <c r="II64" s="85"/>
      <c r="IJ64" s="85"/>
      <c r="IK64" s="85"/>
      <c r="IL64" s="85"/>
      <c r="IM64" s="85"/>
      <c r="IN64" s="85"/>
      <c r="IO64" s="85"/>
      <c r="IP64" s="85"/>
      <c r="IQ64" s="85"/>
      <c r="IR64" s="85"/>
      <c r="IS64" s="85"/>
      <c r="IT64" s="85"/>
      <c r="IU64" s="85"/>
    </row>
    <row r="65" spans="1:255" ht="11.25" customHeight="1" x14ac:dyDescent="0.25">
      <c r="B65" s="18" t="s">
        <v>36</v>
      </c>
      <c r="C65" s="19"/>
      <c r="D65" s="19"/>
      <c r="E65" s="19"/>
      <c r="F65" s="20"/>
      <c r="G65" s="21">
        <f>SUM(G47:G64)</f>
        <v>5209008</v>
      </c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pans="1:255" ht="11.25" customHeight="1" x14ac:dyDescent="0.25">
      <c r="B66" s="15"/>
      <c r="C66" s="16"/>
      <c r="D66" s="16"/>
      <c r="E66" s="22"/>
      <c r="F66" s="17"/>
      <c r="G66" s="17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pans="1:255" ht="12" customHeight="1" x14ac:dyDescent="0.25">
      <c r="A67" s="5"/>
      <c r="B67" s="97" t="s">
        <v>37</v>
      </c>
      <c r="C67" s="98"/>
      <c r="D67" s="99"/>
      <c r="E67" s="99"/>
      <c r="F67" s="100"/>
      <c r="G67" s="10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pans="1:255" ht="24" customHeight="1" x14ac:dyDescent="0.25">
      <c r="A68" s="5"/>
      <c r="B68" s="102" t="s">
        <v>38</v>
      </c>
      <c r="C68" s="103" t="s">
        <v>31</v>
      </c>
      <c r="D68" s="103" t="s">
        <v>32</v>
      </c>
      <c r="E68" s="102" t="s">
        <v>18</v>
      </c>
      <c r="F68" s="103" t="s">
        <v>19</v>
      </c>
      <c r="G68" s="102" t="s">
        <v>20</v>
      </c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pans="1:255" s="86" customFormat="1" ht="12" customHeight="1" x14ac:dyDescent="0.25">
      <c r="A69" s="79"/>
      <c r="B69" s="104" t="s">
        <v>104</v>
      </c>
      <c r="C69" s="105" t="s">
        <v>34</v>
      </c>
      <c r="D69" s="105">
        <v>100</v>
      </c>
      <c r="E69" s="105" t="s">
        <v>65</v>
      </c>
      <c r="F69" s="106">
        <v>1800</v>
      </c>
      <c r="G69" s="107">
        <f>+D69*F69</f>
        <v>180000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  <c r="ED69" s="85"/>
      <c r="EE69" s="85"/>
      <c r="EF69" s="85"/>
      <c r="EG69" s="85"/>
      <c r="EH69" s="85"/>
      <c r="EI69" s="85"/>
      <c r="EJ69" s="85"/>
      <c r="EK69" s="85"/>
      <c r="EL69" s="85"/>
      <c r="EM69" s="85"/>
      <c r="EN69" s="85"/>
      <c r="EO69" s="85"/>
      <c r="EP69" s="85"/>
      <c r="EQ69" s="85"/>
      <c r="ER69" s="85"/>
      <c r="ES69" s="85"/>
      <c r="ET69" s="85"/>
      <c r="EU69" s="85"/>
      <c r="EV69" s="85"/>
      <c r="EW69" s="85"/>
      <c r="EX69" s="85"/>
      <c r="EY69" s="85"/>
      <c r="EZ69" s="85"/>
      <c r="FA69" s="85"/>
      <c r="FB69" s="85"/>
      <c r="FC69" s="85"/>
      <c r="FD69" s="85"/>
      <c r="FE69" s="85"/>
      <c r="FF69" s="85"/>
      <c r="FG69" s="85"/>
      <c r="FH69" s="85"/>
      <c r="FI69" s="85"/>
      <c r="FJ69" s="85"/>
      <c r="FK69" s="85"/>
      <c r="FL69" s="85"/>
      <c r="FM69" s="85"/>
      <c r="FN69" s="85"/>
      <c r="FO69" s="85"/>
      <c r="FP69" s="85"/>
      <c r="FQ69" s="85"/>
      <c r="FR69" s="85"/>
      <c r="FS69" s="85"/>
      <c r="FT69" s="85"/>
      <c r="FU69" s="85"/>
      <c r="FV69" s="85"/>
      <c r="FW69" s="85"/>
      <c r="FX69" s="85"/>
      <c r="FY69" s="85"/>
      <c r="FZ69" s="85"/>
      <c r="GA69" s="85"/>
      <c r="GB69" s="85"/>
      <c r="GC69" s="85"/>
      <c r="GD69" s="85"/>
      <c r="GE69" s="85"/>
      <c r="GF69" s="85"/>
      <c r="GG69" s="85"/>
      <c r="GH69" s="85"/>
      <c r="GI69" s="85"/>
      <c r="GJ69" s="85"/>
      <c r="GK69" s="85"/>
      <c r="GL69" s="85"/>
      <c r="GM69" s="85"/>
      <c r="GN69" s="85"/>
      <c r="GO69" s="85"/>
      <c r="GP69" s="85"/>
      <c r="GQ69" s="85"/>
      <c r="GR69" s="85"/>
      <c r="GS69" s="85"/>
      <c r="GT69" s="85"/>
      <c r="GU69" s="85"/>
      <c r="GV69" s="85"/>
      <c r="GW69" s="85"/>
      <c r="GX69" s="85"/>
      <c r="GY69" s="85"/>
      <c r="GZ69" s="85"/>
      <c r="HA69" s="85"/>
      <c r="HB69" s="85"/>
      <c r="HC69" s="85"/>
      <c r="HD69" s="85"/>
      <c r="HE69" s="85"/>
      <c r="HF69" s="85"/>
      <c r="HG69" s="85"/>
      <c r="HH69" s="85"/>
      <c r="HI69" s="85"/>
      <c r="HJ69" s="85"/>
      <c r="HK69" s="85"/>
      <c r="HL69" s="85"/>
      <c r="HM69" s="85"/>
      <c r="HN69" s="85"/>
      <c r="HO69" s="85"/>
      <c r="HP69" s="85"/>
      <c r="HQ69" s="85"/>
      <c r="HR69" s="85"/>
      <c r="HS69" s="85"/>
      <c r="HT69" s="85"/>
      <c r="HU69" s="85"/>
      <c r="HV69" s="85"/>
      <c r="HW69" s="85"/>
      <c r="HX69" s="85"/>
      <c r="HY69" s="85"/>
      <c r="HZ69" s="85"/>
      <c r="IA69" s="85"/>
      <c r="IB69" s="85"/>
      <c r="IC69" s="85"/>
      <c r="ID69" s="85"/>
      <c r="IE69" s="85"/>
      <c r="IF69" s="85"/>
      <c r="IG69" s="85"/>
      <c r="IH69" s="85"/>
      <c r="II69" s="85"/>
      <c r="IJ69" s="85"/>
      <c r="IK69" s="85"/>
      <c r="IL69" s="85"/>
      <c r="IM69" s="85"/>
      <c r="IN69" s="85"/>
      <c r="IO69" s="85"/>
      <c r="IP69" s="85"/>
      <c r="IQ69" s="85"/>
      <c r="IR69" s="85"/>
      <c r="IS69" s="85"/>
      <c r="IT69" s="85"/>
      <c r="IU69" s="85"/>
    </row>
    <row r="70" spans="1:255" s="86" customFormat="1" ht="12" customHeight="1" x14ac:dyDescent="0.25">
      <c r="A70" s="79"/>
      <c r="B70" s="104" t="s">
        <v>105</v>
      </c>
      <c r="C70" s="105" t="s">
        <v>66</v>
      </c>
      <c r="D70" s="105">
        <v>10</v>
      </c>
      <c r="E70" s="105" t="s">
        <v>72</v>
      </c>
      <c r="F70" s="106">
        <v>25000</v>
      </c>
      <c r="G70" s="107">
        <f>+D70*F70</f>
        <v>250000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  <c r="DK70" s="85"/>
      <c r="DL70" s="85"/>
      <c r="DM70" s="85"/>
      <c r="DN70" s="85"/>
      <c r="DO70" s="85"/>
      <c r="DP70" s="85"/>
      <c r="DQ70" s="85"/>
      <c r="DR70" s="85"/>
      <c r="DS70" s="85"/>
      <c r="DT70" s="85"/>
      <c r="DU70" s="85"/>
      <c r="DV70" s="85"/>
      <c r="DW70" s="85"/>
      <c r="DX70" s="85"/>
      <c r="DY70" s="85"/>
      <c r="DZ70" s="85"/>
      <c r="EA70" s="85"/>
      <c r="EB70" s="85"/>
      <c r="EC70" s="85"/>
      <c r="ED70" s="85"/>
      <c r="EE70" s="85"/>
      <c r="EF70" s="85"/>
      <c r="EG70" s="85"/>
      <c r="EH70" s="85"/>
      <c r="EI70" s="85"/>
      <c r="EJ70" s="85"/>
      <c r="EK70" s="85"/>
      <c r="EL70" s="85"/>
      <c r="EM70" s="85"/>
      <c r="EN70" s="85"/>
      <c r="EO70" s="85"/>
      <c r="EP70" s="85"/>
      <c r="EQ70" s="85"/>
      <c r="ER70" s="85"/>
      <c r="ES70" s="85"/>
      <c r="ET70" s="85"/>
      <c r="EU70" s="85"/>
      <c r="EV70" s="85"/>
      <c r="EW70" s="85"/>
      <c r="EX70" s="85"/>
      <c r="EY70" s="85"/>
      <c r="EZ70" s="85"/>
      <c r="FA70" s="85"/>
      <c r="FB70" s="85"/>
      <c r="FC70" s="85"/>
      <c r="FD70" s="85"/>
      <c r="FE70" s="85"/>
      <c r="FF70" s="85"/>
      <c r="FG70" s="85"/>
      <c r="FH70" s="85"/>
      <c r="FI70" s="85"/>
      <c r="FJ70" s="85"/>
      <c r="FK70" s="85"/>
      <c r="FL70" s="85"/>
      <c r="FM70" s="85"/>
      <c r="FN70" s="85"/>
      <c r="FO70" s="85"/>
      <c r="FP70" s="85"/>
      <c r="FQ70" s="85"/>
      <c r="FR70" s="85"/>
      <c r="FS70" s="85"/>
      <c r="FT70" s="85"/>
      <c r="FU70" s="85"/>
      <c r="FV70" s="85"/>
      <c r="FW70" s="85"/>
      <c r="FX70" s="85"/>
      <c r="FY70" s="85"/>
      <c r="FZ70" s="85"/>
      <c r="GA70" s="85"/>
      <c r="GB70" s="85"/>
      <c r="GC70" s="85"/>
      <c r="GD70" s="85"/>
      <c r="GE70" s="85"/>
      <c r="GF70" s="85"/>
      <c r="GG70" s="85"/>
      <c r="GH70" s="85"/>
      <c r="GI70" s="85"/>
      <c r="GJ70" s="85"/>
      <c r="GK70" s="85"/>
      <c r="GL70" s="85"/>
      <c r="GM70" s="85"/>
      <c r="GN70" s="85"/>
      <c r="GO70" s="85"/>
      <c r="GP70" s="85"/>
      <c r="GQ70" s="85"/>
      <c r="GR70" s="85"/>
      <c r="GS70" s="85"/>
      <c r="GT70" s="85"/>
      <c r="GU70" s="85"/>
      <c r="GV70" s="85"/>
      <c r="GW70" s="85"/>
      <c r="GX70" s="85"/>
      <c r="GY70" s="85"/>
      <c r="GZ70" s="85"/>
      <c r="HA70" s="85"/>
      <c r="HB70" s="85"/>
      <c r="HC70" s="85"/>
      <c r="HD70" s="85"/>
      <c r="HE70" s="85"/>
      <c r="HF70" s="85"/>
      <c r="HG70" s="85"/>
      <c r="HH70" s="85"/>
      <c r="HI70" s="85"/>
      <c r="HJ70" s="85"/>
      <c r="HK70" s="85"/>
      <c r="HL70" s="85"/>
      <c r="HM70" s="85"/>
      <c r="HN70" s="85"/>
      <c r="HO70" s="85"/>
      <c r="HP70" s="85"/>
      <c r="HQ70" s="85"/>
      <c r="HR70" s="85"/>
      <c r="HS70" s="85"/>
      <c r="HT70" s="85"/>
      <c r="HU70" s="85"/>
      <c r="HV70" s="85"/>
      <c r="HW70" s="85"/>
      <c r="HX70" s="85"/>
      <c r="HY70" s="85"/>
      <c r="HZ70" s="85"/>
      <c r="IA70" s="85"/>
      <c r="IB70" s="85"/>
      <c r="IC70" s="85"/>
      <c r="ID70" s="85"/>
      <c r="IE70" s="85"/>
      <c r="IF70" s="85"/>
      <c r="IG70" s="85"/>
      <c r="IH70" s="85"/>
      <c r="II70" s="85"/>
      <c r="IJ70" s="85"/>
      <c r="IK70" s="85"/>
      <c r="IL70" s="85"/>
      <c r="IM70" s="85"/>
      <c r="IN70" s="85"/>
      <c r="IO70" s="85"/>
      <c r="IP70" s="85"/>
      <c r="IQ70" s="85"/>
      <c r="IR70" s="85"/>
      <c r="IS70" s="85"/>
      <c r="IT70" s="85"/>
      <c r="IU70" s="85"/>
    </row>
    <row r="71" spans="1:255" s="86" customFormat="1" ht="12" customHeight="1" x14ac:dyDescent="0.25">
      <c r="A71" s="79"/>
      <c r="B71" s="104" t="s">
        <v>73</v>
      </c>
      <c r="C71" s="105" t="s">
        <v>66</v>
      </c>
      <c r="D71" s="105">
        <v>4</v>
      </c>
      <c r="E71" s="105" t="s">
        <v>106</v>
      </c>
      <c r="F71" s="106">
        <v>350000</v>
      </c>
      <c r="G71" s="107">
        <f>+D71*F71</f>
        <v>1400000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  <c r="DK71" s="85"/>
      <c r="DL71" s="85"/>
      <c r="DM71" s="85"/>
      <c r="DN71" s="85"/>
      <c r="DO71" s="85"/>
      <c r="DP71" s="85"/>
      <c r="DQ71" s="85"/>
      <c r="DR71" s="85"/>
      <c r="DS71" s="85"/>
      <c r="DT71" s="85"/>
      <c r="DU71" s="85"/>
      <c r="DV71" s="85"/>
      <c r="DW71" s="85"/>
      <c r="DX71" s="85"/>
      <c r="DY71" s="85"/>
      <c r="DZ71" s="85"/>
      <c r="EA71" s="85"/>
      <c r="EB71" s="85"/>
      <c r="EC71" s="85"/>
      <c r="ED71" s="85"/>
      <c r="EE71" s="85"/>
      <c r="EF71" s="85"/>
      <c r="EG71" s="85"/>
      <c r="EH71" s="85"/>
      <c r="EI71" s="85"/>
      <c r="EJ71" s="85"/>
      <c r="EK71" s="85"/>
      <c r="EL71" s="85"/>
      <c r="EM71" s="85"/>
      <c r="EN71" s="85"/>
      <c r="EO71" s="85"/>
      <c r="EP71" s="85"/>
      <c r="EQ71" s="85"/>
      <c r="ER71" s="85"/>
      <c r="ES71" s="85"/>
      <c r="ET71" s="85"/>
      <c r="EU71" s="85"/>
      <c r="EV71" s="85"/>
      <c r="EW71" s="85"/>
      <c r="EX71" s="85"/>
      <c r="EY71" s="85"/>
      <c r="EZ71" s="85"/>
      <c r="FA71" s="85"/>
      <c r="FB71" s="85"/>
      <c r="FC71" s="85"/>
      <c r="FD71" s="85"/>
      <c r="FE71" s="85"/>
      <c r="FF71" s="85"/>
      <c r="FG71" s="85"/>
      <c r="FH71" s="85"/>
      <c r="FI71" s="85"/>
      <c r="FJ71" s="85"/>
      <c r="FK71" s="85"/>
      <c r="FL71" s="85"/>
      <c r="FM71" s="85"/>
      <c r="FN71" s="85"/>
      <c r="FO71" s="85"/>
      <c r="FP71" s="85"/>
      <c r="FQ71" s="85"/>
      <c r="FR71" s="85"/>
      <c r="FS71" s="85"/>
      <c r="FT71" s="85"/>
      <c r="FU71" s="85"/>
      <c r="FV71" s="85"/>
      <c r="FW71" s="85"/>
      <c r="FX71" s="85"/>
      <c r="FY71" s="85"/>
      <c r="FZ71" s="85"/>
      <c r="GA71" s="85"/>
      <c r="GB71" s="85"/>
      <c r="GC71" s="85"/>
      <c r="GD71" s="85"/>
      <c r="GE71" s="85"/>
      <c r="GF71" s="85"/>
      <c r="GG71" s="85"/>
      <c r="GH71" s="85"/>
      <c r="GI71" s="85"/>
      <c r="GJ71" s="85"/>
      <c r="GK71" s="85"/>
      <c r="GL71" s="85"/>
      <c r="GM71" s="85"/>
      <c r="GN71" s="85"/>
      <c r="GO71" s="85"/>
      <c r="GP71" s="85"/>
      <c r="GQ71" s="85"/>
      <c r="GR71" s="85"/>
      <c r="GS71" s="85"/>
      <c r="GT71" s="85"/>
      <c r="GU71" s="85"/>
      <c r="GV71" s="85"/>
      <c r="GW71" s="85"/>
      <c r="GX71" s="85"/>
      <c r="GY71" s="85"/>
      <c r="GZ71" s="85"/>
      <c r="HA71" s="85"/>
      <c r="HB71" s="85"/>
      <c r="HC71" s="85"/>
      <c r="HD71" s="85"/>
      <c r="HE71" s="85"/>
      <c r="HF71" s="85"/>
      <c r="HG71" s="85"/>
      <c r="HH71" s="85"/>
      <c r="HI71" s="85"/>
      <c r="HJ71" s="85"/>
      <c r="HK71" s="85"/>
      <c r="HL71" s="85"/>
      <c r="HM71" s="85"/>
      <c r="HN71" s="85"/>
      <c r="HO71" s="85"/>
      <c r="HP71" s="85"/>
      <c r="HQ71" s="85"/>
      <c r="HR71" s="85"/>
      <c r="HS71" s="85"/>
      <c r="HT71" s="85"/>
      <c r="HU71" s="85"/>
      <c r="HV71" s="85"/>
      <c r="HW71" s="85"/>
      <c r="HX71" s="85"/>
      <c r="HY71" s="85"/>
      <c r="HZ71" s="85"/>
      <c r="IA71" s="85"/>
      <c r="IB71" s="85"/>
      <c r="IC71" s="85"/>
      <c r="ID71" s="85"/>
      <c r="IE71" s="85"/>
      <c r="IF71" s="85"/>
      <c r="IG71" s="85"/>
      <c r="IH71" s="85"/>
      <c r="II71" s="85"/>
      <c r="IJ71" s="85"/>
      <c r="IK71" s="85"/>
      <c r="IL71" s="85"/>
      <c r="IM71" s="85"/>
      <c r="IN71" s="85"/>
      <c r="IO71" s="85"/>
      <c r="IP71" s="85"/>
      <c r="IQ71" s="85"/>
      <c r="IR71" s="85"/>
      <c r="IS71" s="85"/>
      <c r="IT71" s="85"/>
      <c r="IU71" s="85"/>
    </row>
    <row r="72" spans="1:255" s="86" customFormat="1" ht="12" customHeight="1" x14ac:dyDescent="0.25">
      <c r="A72" s="79"/>
      <c r="B72" s="104" t="s">
        <v>74</v>
      </c>
      <c r="C72" s="105" t="s">
        <v>66</v>
      </c>
      <c r="D72" s="105">
        <v>4</v>
      </c>
      <c r="E72" s="105" t="s">
        <v>106</v>
      </c>
      <c r="F72" s="106">
        <v>180000</v>
      </c>
      <c r="G72" s="107">
        <f>+D72*F72</f>
        <v>720000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  <c r="DK72" s="85"/>
      <c r="DL72" s="85"/>
      <c r="DM72" s="85"/>
      <c r="DN72" s="85"/>
      <c r="DO72" s="85"/>
      <c r="DP72" s="85"/>
      <c r="DQ72" s="85"/>
      <c r="DR72" s="85"/>
      <c r="DS72" s="85"/>
      <c r="DT72" s="85"/>
      <c r="DU72" s="85"/>
      <c r="DV72" s="85"/>
      <c r="DW72" s="85"/>
      <c r="DX72" s="85"/>
      <c r="DY72" s="85"/>
      <c r="DZ72" s="85"/>
      <c r="EA72" s="85"/>
      <c r="EB72" s="85"/>
      <c r="EC72" s="85"/>
      <c r="ED72" s="85"/>
      <c r="EE72" s="85"/>
      <c r="EF72" s="85"/>
      <c r="EG72" s="85"/>
      <c r="EH72" s="85"/>
      <c r="EI72" s="85"/>
      <c r="EJ72" s="85"/>
      <c r="EK72" s="85"/>
      <c r="EL72" s="85"/>
      <c r="EM72" s="85"/>
      <c r="EN72" s="85"/>
      <c r="EO72" s="85"/>
      <c r="EP72" s="85"/>
      <c r="EQ72" s="85"/>
      <c r="ER72" s="85"/>
      <c r="ES72" s="85"/>
      <c r="ET72" s="85"/>
      <c r="EU72" s="85"/>
      <c r="EV72" s="85"/>
      <c r="EW72" s="85"/>
      <c r="EX72" s="85"/>
      <c r="EY72" s="85"/>
      <c r="EZ72" s="85"/>
      <c r="FA72" s="85"/>
      <c r="FB72" s="85"/>
      <c r="FC72" s="85"/>
      <c r="FD72" s="85"/>
      <c r="FE72" s="85"/>
      <c r="FF72" s="85"/>
      <c r="FG72" s="85"/>
      <c r="FH72" s="85"/>
      <c r="FI72" s="85"/>
      <c r="FJ72" s="85"/>
      <c r="FK72" s="85"/>
      <c r="FL72" s="85"/>
      <c r="FM72" s="85"/>
      <c r="FN72" s="85"/>
      <c r="FO72" s="85"/>
      <c r="FP72" s="85"/>
      <c r="FQ72" s="85"/>
      <c r="FR72" s="85"/>
      <c r="FS72" s="85"/>
      <c r="FT72" s="85"/>
      <c r="FU72" s="85"/>
      <c r="FV72" s="85"/>
      <c r="FW72" s="85"/>
      <c r="FX72" s="85"/>
      <c r="FY72" s="85"/>
      <c r="FZ72" s="85"/>
      <c r="GA72" s="85"/>
      <c r="GB72" s="85"/>
      <c r="GC72" s="85"/>
      <c r="GD72" s="85"/>
      <c r="GE72" s="85"/>
      <c r="GF72" s="85"/>
      <c r="GG72" s="85"/>
      <c r="GH72" s="85"/>
      <c r="GI72" s="85"/>
      <c r="GJ72" s="85"/>
      <c r="GK72" s="85"/>
      <c r="GL72" s="85"/>
      <c r="GM72" s="85"/>
      <c r="GN72" s="85"/>
      <c r="GO72" s="85"/>
      <c r="GP72" s="85"/>
      <c r="GQ72" s="85"/>
      <c r="GR72" s="85"/>
      <c r="GS72" s="85"/>
      <c r="GT72" s="85"/>
      <c r="GU72" s="85"/>
      <c r="GV72" s="85"/>
      <c r="GW72" s="85"/>
      <c r="GX72" s="85"/>
      <c r="GY72" s="85"/>
      <c r="GZ72" s="85"/>
      <c r="HA72" s="85"/>
      <c r="HB72" s="85"/>
      <c r="HC72" s="85"/>
      <c r="HD72" s="85"/>
      <c r="HE72" s="85"/>
      <c r="HF72" s="85"/>
      <c r="HG72" s="85"/>
      <c r="HH72" s="85"/>
      <c r="HI72" s="85"/>
      <c r="HJ72" s="85"/>
      <c r="HK72" s="85"/>
      <c r="HL72" s="85"/>
      <c r="HM72" s="85"/>
      <c r="HN72" s="85"/>
      <c r="HO72" s="85"/>
      <c r="HP72" s="85"/>
      <c r="HQ72" s="85"/>
      <c r="HR72" s="85"/>
      <c r="HS72" s="85"/>
      <c r="HT72" s="85"/>
      <c r="HU72" s="85"/>
      <c r="HV72" s="85"/>
      <c r="HW72" s="85"/>
      <c r="HX72" s="85"/>
      <c r="HY72" s="85"/>
      <c r="HZ72" s="85"/>
      <c r="IA72" s="85"/>
      <c r="IB72" s="85"/>
      <c r="IC72" s="85"/>
      <c r="ID72" s="85"/>
      <c r="IE72" s="85"/>
      <c r="IF72" s="85"/>
      <c r="IG72" s="85"/>
      <c r="IH72" s="85"/>
      <c r="II72" s="85"/>
      <c r="IJ72" s="85"/>
      <c r="IK72" s="85"/>
      <c r="IL72" s="85"/>
      <c r="IM72" s="85"/>
      <c r="IN72" s="85"/>
      <c r="IO72" s="85"/>
      <c r="IP72" s="85"/>
      <c r="IQ72" s="85"/>
      <c r="IR72" s="85"/>
      <c r="IS72" s="85"/>
      <c r="IT72" s="85"/>
      <c r="IU72" s="85"/>
    </row>
    <row r="73" spans="1:255" ht="11.25" customHeight="1" x14ac:dyDescent="0.25">
      <c r="B73" s="18" t="s">
        <v>39</v>
      </c>
      <c r="C73" s="19"/>
      <c r="D73" s="19"/>
      <c r="E73" s="19"/>
      <c r="F73" s="20"/>
      <c r="G73" s="21">
        <f>SUM(G69:G72)</f>
        <v>2550000</v>
      </c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pans="1:255" ht="11.25" customHeight="1" x14ac:dyDescent="0.25">
      <c r="B74" s="38"/>
      <c r="C74" s="38"/>
      <c r="D74" s="38"/>
      <c r="E74" s="38"/>
      <c r="F74" s="39"/>
      <c r="G74" s="39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pans="1:255" ht="11.25" customHeight="1" x14ac:dyDescent="0.25">
      <c r="B75" s="40" t="s">
        <v>40</v>
      </c>
      <c r="C75" s="41"/>
      <c r="D75" s="41"/>
      <c r="E75" s="41"/>
      <c r="F75" s="41"/>
      <c r="G75" s="114">
        <f>G27+G32+G42+G65+G73</f>
        <v>10400008</v>
      </c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pans="1:255" ht="11.25" customHeight="1" x14ac:dyDescent="0.25">
      <c r="B76" s="42" t="s">
        <v>41</v>
      </c>
      <c r="C76" s="24"/>
      <c r="D76" s="24"/>
      <c r="E76" s="24"/>
      <c r="F76" s="24"/>
      <c r="G76" s="115">
        <f>G75*0.05</f>
        <v>520000.4</v>
      </c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spans="1:255" ht="11.25" customHeight="1" x14ac:dyDescent="0.25">
      <c r="B77" s="43" t="s">
        <v>42</v>
      </c>
      <c r="C77" s="23"/>
      <c r="D77" s="23"/>
      <c r="E77" s="23"/>
      <c r="F77" s="23"/>
      <c r="G77" s="116">
        <f>G76+G75</f>
        <v>10920008.4</v>
      </c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pans="1:255" ht="11.25" customHeight="1" x14ac:dyDescent="0.25">
      <c r="B78" s="42" t="s">
        <v>43</v>
      </c>
      <c r="C78" s="24"/>
      <c r="D78" s="24"/>
      <c r="E78" s="24"/>
      <c r="F78" s="24"/>
      <c r="G78" s="115">
        <f>G11</f>
        <v>14300000</v>
      </c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pans="1:255" ht="11.25" customHeight="1" x14ac:dyDescent="0.25">
      <c r="B79" s="44" t="s">
        <v>44</v>
      </c>
      <c r="C79" s="45"/>
      <c r="D79" s="45"/>
      <c r="E79" s="45"/>
      <c r="F79" s="45"/>
      <c r="G79" s="117">
        <f>G78-G77</f>
        <v>3379991.5999999996</v>
      </c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pans="1:255" ht="12" customHeight="1" x14ac:dyDescent="0.25">
      <c r="A80" s="35"/>
      <c r="B80" s="36" t="s">
        <v>45</v>
      </c>
      <c r="C80" s="37"/>
      <c r="D80" s="37"/>
      <c r="E80" s="37"/>
      <c r="F80" s="37"/>
      <c r="G80" s="32"/>
    </row>
    <row r="81" spans="1:7" ht="12" customHeight="1" thickBot="1" x14ac:dyDescent="0.3">
      <c r="A81" s="35"/>
      <c r="B81" s="46"/>
      <c r="C81" s="37"/>
      <c r="D81" s="37"/>
      <c r="E81" s="37"/>
      <c r="F81" s="37"/>
      <c r="G81" s="32"/>
    </row>
    <row r="82" spans="1:7" ht="12" customHeight="1" x14ac:dyDescent="0.25">
      <c r="A82" s="35"/>
      <c r="B82" s="58" t="s">
        <v>46</v>
      </c>
      <c r="C82" s="59"/>
      <c r="D82" s="59"/>
      <c r="E82" s="59"/>
      <c r="F82" s="60"/>
      <c r="G82" s="32"/>
    </row>
    <row r="83" spans="1:7" ht="12" customHeight="1" x14ac:dyDescent="0.25">
      <c r="A83" s="35"/>
      <c r="B83" s="118" t="s">
        <v>47</v>
      </c>
      <c r="C83" s="34"/>
      <c r="D83" s="34"/>
      <c r="E83" s="34"/>
      <c r="F83" s="61"/>
      <c r="G83" s="32"/>
    </row>
    <row r="84" spans="1:7" ht="12" customHeight="1" x14ac:dyDescent="0.25">
      <c r="A84" s="35"/>
      <c r="B84" s="118" t="s">
        <v>48</v>
      </c>
      <c r="C84" s="34"/>
      <c r="D84" s="34"/>
      <c r="E84" s="34"/>
      <c r="F84" s="61"/>
      <c r="G84" s="32"/>
    </row>
    <row r="85" spans="1:7" ht="12.75" customHeight="1" x14ac:dyDescent="0.25">
      <c r="A85" s="35"/>
      <c r="B85" s="118" t="s">
        <v>126</v>
      </c>
      <c r="C85" s="34"/>
      <c r="D85" s="34"/>
      <c r="E85" s="34"/>
      <c r="F85" s="61"/>
      <c r="G85" s="32"/>
    </row>
    <row r="86" spans="1:7" ht="12.75" customHeight="1" x14ac:dyDescent="0.25">
      <c r="A86" s="35"/>
      <c r="B86" s="118" t="s">
        <v>49</v>
      </c>
      <c r="C86" s="34"/>
      <c r="D86" s="34"/>
      <c r="E86" s="34"/>
      <c r="F86" s="61"/>
      <c r="G86" s="32"/>
    </row>
    <row r="87" spans="1:7" ht="12.75" customHeight="1" x14ac:dyDescent="0.25">
      <c r="A87" s="35"/>
      <c r="B87" s="118" t="s">
        <v>50</v>
      </c>
      <c r="C87" s="34"/>
      <c r="D87" s="34"/>
      <c r="E87" s="34"/>
      <c r="F87" s="61"/>
      <c r="G87" s="32"/>
    </row>
    <row r="88" spans="1:7" ht="12.75" customHeight="1" x14ac:dyDescent="0.25">
      <c r="A88" s="35"/>
      <c r="B88" s="118" t="s">
        <v>119</v>
      </c>
      <c r="C88" s="34"/>
      <c r="D88" s="34"/>
      <c r="E88" s="34"/>
      <c r="F88" s="61"/>
      <c r="G88" s="32"/>
    </row>
    <row r="89" spans="1:7" ht="15" customHeight="1" x14ac:dyDescent="0.25">
      <c r="A89" s="35"/>
      <c r="B89" s="118" t="s">
        <v>120</v>
      </c>
      <c r="C89" s="34"/>
      <c r="D89" s="34"/>
      <c r="E89" s="34"/>
      <c r="F89" s="61"/>
      <c r="G89" s="32"/>
    </row>
    <row r="90" spans="1:7" ht="15" customHeight="1" x14ac:dyDescent="0.25">
      <c r="A90" s="35"/>
      <c r="B90" s="118" t="s">
        <v>121</v>
      </c>
      <c r="C90" s="34"/>
      <c r="D90" s="34"/>
      <c r="E90" s="34"/>
      <c r="F90" s="61"/>
      <c r="G90" s="32"/>
    </row>
    <row r="91" spans="1:7" ht="12" customHeight="1" thickBot="1" x14ac:dyDescent="0.3">
      <c r="A91" s="35"/>
      <c r="B91" s="119" t="s">
        <v>122</v>
      </c>
      <c r="C91" s="62"/>
      <c r="D91" s="62"/>
      <c r="E91" s="62"/>
      <c r="F91" s="63"/>
      <c r="G91" s="32"/>
    </row>
    <row r="92" spans="1:7" ht="12" customHeight="1" x14ac:dyDescent="0.25">
      <c r="A92" s="35"/>
      <c r="B92" s="56"/>
      <c r="C92" s="34"/>
      <c r="D92" s="34"/>
      <c r="E92" s="34"/>
      <c r="F92" s="34"/>
      <c r="G92" s="32"/>
    </row>
    <row r="93" spans="1:7" ht="12" customHeight="1" thickBot="1" x14ac:dyDescent="0.3">
      <c r="A93" s="35"/>
      <c r="B93" s="73" t="s">
        <v>51</v>
      </c>
      <c r="C93" s="74"/>
      <c r="D93" s="55"/>
      <c r="E93" s="26"/>
      <c r="F93" s="26"/>
      <c r="G93" s="32"/>
    </row>
    <row r="94" spans="1:7" ht="12" customHeight="1" x14ac:dyDescent="0.25">
      <c r="A94" s="35"/>
      <c r="B94" s="48" t="s">
        <v>38</v>
      </c>
      <c r="C94" s="27" t="s">
        <v>52</v>
      </c>
      <c r="D94" s="49" t="s">
        <v>53</v>
      </c>
      <c r="E94" s="26"/>
      <c r="F94" s="26"/>
      <c r="G94" s="32"/>
    </row>
    <row r="95" spans="1:7" ht="12" customHeight="1" x14ac:dyDescent="0.25">
      <c r="A95" s="35"/>
      <c r="B95" s="50" t="s">
        <v>54</v>
      </c>
      <c r="C95" s="28">
        <f>G27</f>
        <v>1800000</v>
      </c>
      <c r="D95" s="51">
        <f t="shared" ref="D95:D100" si="3">(C95/$C$101)</f>
        <v>0.16483503803898172</v>
      </c>
      <c r="E95" s="26"/>
      <c r="F95" s="26"/>
      <c r="G95" s="32"/>
    </row>
    <row r="96" spans="1:7" ht="12" customHeight="1" x14ac:dyDescent="0.25">
      <c r="A96" s="35"/>
      <c r="B96" s="50" t="s">
        <v>55</v>
      </c>
      <c r="C96" s="28">
        <f>G32</f>
        <v>180000</v>
      </c>
      <c r="D96" s="51">
        <f t="shared" si="3"/>
        <v>1.6483503803898174E-2</v>
      </c>
      <c r="E96" s="26"/>
      <c r="F96" s="26"/>
      <c r="G96" s="32"/>
    </row>
    <row r="97" spans="1:7" ht="12" customHeight="1" x14ac:dyDescent="0.25">
      <c r="A97" s="35"/>
      <c r="B97" s="50" t="s">
        <v>56</v>
      </c>
      <c r="C97" s="28">
        <f>G42</f>
        <v>661000</v>
      </c>
      <c r="D97" s="51">
        <f t="shared" si="3"/>
        <v>6.0531088968759396E-2</v>
      </c>
      <c r="E97" s="26"/>
      <c r="F97" s="26"/>
      <c r="G97" s="32"/>
    </row>
    <row r="98" spans="1:7" ht="12.75" customHeight="1" x14ac:dyDescent="0.25">
      <c r="A98" s="35"/>
      <c r="B98" s="50" t="s">
        <v>30</v>
      </c>
      <c r="C98" s="28">
        <f>G65</f>
        <v>5209008</v>
      </c>
      <c r="D98" s="51">
        <f t="shared" si="3"/>
        <v>0.4770150176807556</v>
      </c>
      <c r="E98" s="26"/>
      <c r="F98" s="26"/>
      <c r="G98" s="32"/>
    </row>
    <row r="99" spans="1:7" ht="12" customHeight="1" x14ac:dyDescent="0.25">
      <c r="A99" s="35"/>
      <c r="B99" s="50" t="s">
        <v>57</v>
      </c>
      <c r="C99" s="29">
        <f>G73</f>
        <v>2550000</v>
      </c>
      <c r="D99" s="51">
        <f t="shared" si="3"/>
        <v>0.23351630388855743</v>
      </c>
      <c r="E99" s="31"/>
      <c r="F99" s="31"/>
      <c r="G99" s="32"/>
    </row>
    <row r="100" spans="1:7" ht="12.75" customHeight="1" x14ac:dyDescent="0.25">
      <c r="A100" s="35"/>
      <c r="B100" s="50" t="s">
        <v>58</v>
      </c>
      <c r="C100" s="29">
        <f>G76</f>
        <v>520000.4</v>
      </c>
      <c r="D100" s="51">
        <f t="shared" si="3"/>
        <v>4.7619047619047616E-2</v>
      </c>
      <c r="E100" s="31"/>
      <c r="F100" s="31"/>
      <c r="G100" s="32"/>
    </row>
    <row r="101" spans="1:7" ht="12" customHeight="1" thickBot="1" x14ac:dyDescent="0.3">
      <c r="A101" s="25"/>
      <c r="B101" s="52" t="s">
        <v>59</v>
      </c>
      <c r="C101" s="53">
        <f>SUM(C95:C100)</f>
        <v>10920008.4</v>
      </c>
      <c r="D101" s="54">
        <f>SUM(D95:D100)</f>
        <v>1</v>
      </c>
      <c r="E101" s="31"/>
      <c r="F101" s="31"/>
      <c r="G101" s="32"/>
    </row>
    <row r="102" spans="1:7" ht="12" customHeight="1" x14ac:dyDescent="0.25">
      <c r="A102" s="35"/>
      <c r="B102" s="46"/>
      <c r="C102" s="37"/>
      <c r="D102" s="37"/>
      <c r="E102" s="37"/>
      <c r="F102" s="37"/>
      <c r="G102" s="32"/>
    </row>
    <row r="103" spans="1:7" ht="12.75" customHeight="1" x14ac:dyDescent="0.25">
      <c r="A103" s="35"/>
      <c r="B103" s="47"/>
      <c r="C103" s="37"/>
      <c r="D103" s="37"/>
      <c r="E103" s="37"/>
      <c r="F103" s="37"/>
      <c r="G103" s="32"/>
    </row>
    <row r="104" spans="1:7" ht="15.6" customHeight="1" thickBot="1" x14ac:dyDescent="0.3">
      <c r="A104" s="35"/>
      <c r="B104" s="65"/>
      <c r="C104" s="66" t="s">
        <v>75</v>
      </c>
      <c r="D104" s="67"/>
      <c r="E104" s="68"/>
      <c r="F104" s="30"/>
      <c r="G104" s="32"/>
    </row>
    <row r="105" spans="1:7" ht="11.25" customHeight="1" x14ac:dyDescent="0.25">
      <c r="B105" s="69" t="s">
        <v>70</v>
      </c>
      <c r="C105" s="71">
        <v>10000</v>
      </c>
      <c r="D105" s="71">
        <v>11000</v>
      </c>
      <c r="E105" s="72">
        <v>12000</v>
      </c>
      <c r="F105" s="64"/>
      <c r="G105" s="33"/>
    </row>
    <row r="106" spans="1:7" ht="11.25" customHeight="1" thickBot="1" x14ac:dyDescent="0.3">
      <c r="B106" s="52" t="s">
        <v>71</v>
      </c>
      <c r="C106" s="53">
        <f>(G77/C105)</f>
        <v>1092.0008399999999</v>
      </c>
      <c r="D106" s="53">
        <f>(G77/D105)</f>
        <v>992.72803636363642</v>
      </c>
      <c r="E106" s="70">
        <f>(G77/E105)</f>
        <v>910.00070000000005</v>
      </c>
      <c r="F106" s="64"/>
      <c r="G106" s="33"/>
    </row>
    <row r="107" spans="1:7" ht="11.25" customHeight="1" x14ac:dyDescent="0.25">
      <c r="B107" s="57" t="s">
        <v>60</v>
      </c>
      <c r="C107" s="34"/>
      <c r="D107" s="34"/>
      <c r="E107" s="34"/>
      <c r="F107" s="34"/>
      <c r="G107" s="34"/>
    </row>
  </sheetData>
  <mergeCells count="9">
    <mergeCell ref="B93:C93"/>
    <mergeCell ref="E12:F12"/>
    <mergeCell ref="E10:F10"/>
    <mergeCell ref="E9:F9"/>
    <mergeCell ref="E8:F8"/>
    <mergeCell ref="E13:F13"/>
    <mergeCell ref="E14:F14"/>
    <mergeCell ref="B16:G16"/>
    <mergeCell ref="E11:F11"/>
  </mergeCells>
  <pageMargins left="0.74803149606299213" right="0.74803149606299213" top="0.98425196850393704" bottom="0.98425196850393704" header="0" footer="0"/>
  <pageSetup paperSize="14" scale="9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2022-06-17T12:07:29Z</cp:lastPrinted>
  <dcterms:created xsi:type="dcterms:W3CDTF">2020-11-27T12:49:26Z</dcterms:created>
  <dcterms:modified xsi:type="dcterms:W3CDTF">2023-02-15T19:35:05Z</dcterms:modified>
</cp:coreProperties>
</file>