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ovinos" sheetId="1" r:id="rId1"/>
  </sheets>
  <definedNames/>
  <calcPr fullCalcOnLoad="1"/>
</workbook>
</file>

<file path=xl/sharedStrings.xml><?xml version="1.0" encoding="utf-8"?>
<sst xmlns="http://schemas.openxmlformats.org/spreadsheetml/2006/main" count="150" uniqueCount="110">
  <si>
    <t>RUBRO O CULTIVO</t>
  </si>
  <si>
    <t>VARIEDAD</t>
  </si>
  <si>
    <t>FECHA ESTIMADA  PRECIO VENTA</t>
  </si>
  <si>
    <t>NIVEL TECNOLÓGICO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</si>
  <si>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</si>
  <si>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</si>
  <si>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</si>
  <si>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</si>
  <si>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</si>
  <si>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</si>
  <si>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</si>
  <si>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</si>
  <si>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</si>
  <si>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</si>
  <si>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</si>
  <si>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</si>
  <si>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</si>
  <si>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</si>
  <si>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</si>
  <si>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</si>
  <si>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</si>
  <si>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</si>
  <si>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</si>
  <si>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</si>
  <si>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</si>
  <si>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</si>
  <si>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</si>
  <si>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</si>
  <si>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</si>
  <si>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</si>
  <si>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</si>
  <si>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</si>
  <si>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</si>
  <si>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</si>
  <si>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</si>
  <si>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</si>
  <si>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</si>
  <si>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</si>
  <si>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</si>
  <si>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</si>
  <si>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</si>
  <si>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</si>
  <si>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</si>
  <si>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</si>
  <si>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</si>
  <si>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</si>
  <si>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</si>
  <si>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</si>
  <si>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</si>
  <si>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</si>
  <si>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</si>
  <si>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</si>
  <si>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</si>
  <si>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</si>
  <si>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INGRESO ESPERADO, CON IVA ($)</t>
  </si>
  <si>
    <t>ÁREA</t>
  </si>
  <si>
    <t>DESTINO PRODUCCIÓN</t>
  </si>
  <si>
    <t>Aplicación Herbicida pre-siembra</t>
  </si>
  <si>
    <t>Superfosfato Triple</t>
  </si>
  <si>
    <t>Muriato de Potasio</t>
  </si>
  <si>
    <t>MEDIO</t>
  </si>
  <si>
    <t>LOS RÍOS</t>
  </si>
  <si>
    <t>ENERO - DICIEMBRE</t>
  </si>
  <si>
    <t>CUIDADOS DEL REBAÑO (traslados diarios, alimentación, manejo sanitario)</t>
  </si>
  <si>
    <t>Ene-Dic</t>
  </si>
  <si>
    <t>MANTENCION DE PRADERAS</t>
  </si>
  <si>
    <t>Nitromag (60% primavera)</t>
  </si>
  <si>
    <t>kg/ha</t>
  </si>
  <si>
    <t>Ago-Sep</t>
  </si>
  <si>
    <t>Abr-may</t>
  </si>
  <si>
    <t>ALIMENTACION SUPLEMENTARIA</t>
  </si>
  <si>
    <t>Concentrado</t>
  </si>
  <si>
    <t>Sacos/cab</t>
  </si>
  <si>
    <t>May-sept</t>
  </si>
  <si>
    <t>Heno</t>
  </si>
  <si>
    <t>Kg/cab</t>
  </si>
  <si>
    <t>Sales Minerales</t>
  </si>
  <si>
    <t>SANIDAD ANIMAL</t>
  </si>
  <si>
    <t>Arete mosca</t>
  </si>
  <si>
    <t>un/cab</t>
  </si>
  <si>
    <t>enero</t>
  </si>
  <si>
    <t>DIIO</t>
  </si>
  <si>
    <t>Clostribac</t>
  </si>
  <si>
    <t>Dosis/cab</t>
  </si>
  <si>
    <t>abril-octubre</t>
  </si>
  <si>
    <t>Tuberculina</t>
  </si>
  <si>
    <t>RB-51 (vaquilla)</t>
  </si>
  <si>
    <t>octubre</t>
  </si>
  <si>
    <t xml:space="preserve">Antibiotico </t>
  </si>
  <si>
    <t>Ivermectina (terneros)</t>
  </si>
  <si>
    <t>Laboratorio (bruc.-leuc)</t>
  </si>
  <si>
    <t>Muestras/cab</t>
  </si>
  <si>
    <t>Materiales</t>
  </si>
  <si>
    <t>PRECIO ESPERADO ($/Lt)</t>
  </si>
  <si>
    <t>RENDIMIENTO (Lt /Há.)</t>
  </si>
  <si>
    <t>ESCENARIOS COSTO UNITARIO  ($/Lt)</t>
  </si>
  <si>
    <t>Rendimiento (lt/hà)</t>
  </si>
  <si>
    <t>Costo unitario ($/lt) (*)</t>
  </si>
  <si>
    <t>MARIQUINA</t>
  </si>
  <si>
    <t>Planta/Feria</t>
  </si>
  <si>
    <t>INUNDACIONES, SEQUÍA</t>
  </si>
  <si>
    <t>Sueldo Mensual</t>
  </si>
  <si>
    <t>Ha</t>
  </si>
  <si>
    <t>Otoño</t>
  </si>
  <si>
    <t>Concentrado terneros</t>
  </si>
  <si>
    <t>Kg/Cab</t>
  </si>
  <si>
    <t>5 meses</t>
  </si>
  <si>
    <t>BOVINO</t>
  </si>
  <si>
    <t>Pradera Suplementaria 1 has</t>
  </si>
  <si>
    <t>Doble Propósito</t>
  </si>
</sst>
</file>

<file path=xl/styles.xml><?xml version="1.0" encoding="utf-8"?>
<styleSheet xmlns="http://schemas.openxmlformats.org/spreadsheetml/2006/main">
  <numFmts count="4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 &quot;* #,##0.00&quot; &quot;;&quot;-&quot;* #,##0.00&quot; &quot;;&quot; &quot;* &quot;-&quot;??&quot; &quot;"/>
    <numFmt numFmtId="181" formatCode="#,##0.0"/>
    <numFmt numFmtId="182" formatCode="&quot; &quot;* #,##0&quot;   &quot;;&quot;-&quot;* #,##0&quot;   &quot;;&quot; &quot;* &quot;-&quot;??&quot;   &quot;"/>
    <numFmt numFmtId="183" formatCode="&quot; &quot;* #,##0&quot; &quot;;&quot; &quot;* &quot;-&quot;#,##0&quot; &quot;;&quot; &quot;* &quot;- &quot;"/>
    <numFmt numFmtId="184" formatCode="[$-C0A]mmmm\-yy;@"/>
    <numFmt numFmtId="185" formatCode="&quot; &quot;* #,##0.0&quot; &quot;;&quot;-&quot;* #,##0.0&quot; &quot;;&quot; &quot;* &quot;-&quot;??&quot; &quot;"/>
    <numFmt numFmtId="186" formatCode="&quot; &quot;* #,##0&quot; &quot;;&quot;-&quot;* #,##0&quot; &quot;;&quot; &quot;* &quot;-&quot;??&quot; &quot;"/>
    <numFmt numFmtId="187" formatCode="0.0"/>
    <numFmt numFmtId="188" formatCode="_-* #,##0\ _€_-;\-* #,##0\ _€_-;_-* &quot;-&quot;??\ _€_-;_-@_-"/>
    <numFmt numFmtId="189" formatCode="0.000"/>
    <numFmt numFmtId="190" formatCode="0.0%"/>
    <numFmt numFmtId="191" formatCode="_ * #,##0.0_ ;_ * \-#,##0.0_ ;_ * &quot;-&quot;??_ ;_ @_ "/>
    <numFmt numFmtId="192" formatCode="_ * #,##0_ ;_ * \-#,##0_ ;_ * &quot;-&quot;??_ ;_ @_ "/>
    <numFmt numFmtId="193" formatCode="[$-C0A]dddd\,\ d&quot; de &quot;mmmm&quot; de &quot;yyyy"/>
    <numFmt numFmtId="194" formatCode="[$-C0A]mmm\-yy;@"/>
    <numFmt numFmtId="195" formatCode="[$-340A]dddd\,\ d\ &quot;de&quot;\ mmmm\ &quot;de&quot;\ yyyy"/>
    <numFmt numFmtId="196" formatCode="_-* #,##0_-;\-* #,##0_-;_-* &quot;-&quot;??_-;_-@_-"/>
  </numFmts>
  <fonts count="54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wrapText="1"/>
    </xf>
    <xf numFmtId="49" fontId="5" fillId="33" borderId="15" xfId="0" applyNumberFormat="1" applyFont="1" applyFill="1" applyBorder="1" applyAlignment="1">
      <alignment/>
    </xf>
    <xf numFmtId="0" fontId="3" fillId="33" borderId="16" xfId="0" applyFont="1" applyFill="1" applyBorder="1" applyAlignment="1">
      <alignment wrapText="1"/>
    </xf>
    <xf numFmtId="14" fontId="3" fillId="33" borderId="17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justify" wrapText="1"/>
    </xf>
    <xf numFmtId="0" fontId="0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left"/>
    </xf>
    <xf numFmtId="0" fontId="3" fillId="33" borderId="20" xfId="0" applyFont="1" applyFill="1" applyBorder="1" applyAlignment="1">
      <alignment/>
    </xf>
    <xf numFmtId="49" fontId="2" fillId="35" borderId="21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8" fillId="34" borderId="15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/>
    </xf>
    <xf numFmtId="49" fontId="2" fillId="35" borderId="23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3" xfId="0" applyNumberFormat="1" applyFont="1" applyFill="1" applyBorder="1" applyAlignment="1">
      <alignment horizontal="center" vertical="center"/>
    </xf>
    <xf numFmtId="49" fontId="2" fillId="34" borderId="23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49" fontId="4" fillId="34" borderId="23" xfId="0" applyNumberFormat="1" applyFont="1" applyFill="1" applyBorder="1" applyAlignment="1">
      <alignment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vertical="center"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49" fontId="2" fillId="34" borderId="21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 wrapText="1"/>
    </xf>
    <xf numFmtId="49" fontId="8" fillId="34" borderId="23" xfId="0" applyNumberFormat="1" applyFont="1" applyFill="1" applyBorder="1" applyAlignment="1">
      <alignment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/>
    </xf>
    <xf numFmtId="3" fontId="8" fillId="34" borderId="23" xfId="0" applyNumberFormat="1" applyFont="1" applyFill="1" applyBorder="1" applyAlignment="1">
      <alignment vertical="center"/>
    </xf>
    <xf numFmtId="49" fontId="9" fillId="33" borderId="15" xfId="0" applyNumberFormat="1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/>
    </xf>
    <xf numFmtId="49" fontId="5" fillId="33" borderId="27" xfId="0" applyNumberFormat="1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181" fontId="5" fillId="33" borderId="15" xfId="0" applyNumberFormat="1" applyFont="1" applyFill="1" applyBorder="1" applyAlignment="1">
      <alignment/>
    </xf>
    <xf numFmtId="49" fontId="10" fillId="34" borderId="28" xfId="0" applyNumberFormat="1" applyFont="1" applyFill="1" applyBorder="1" applyAlignment="1">
      <alignment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vertical="center"/>
    </xf>
    <xf numFmtId="3" fontId="10" fillId="34" borderId="28" xfId="0" applyNumberFormat="1" applyFont="1" applyFill="1" applyBorder="1" applyAlignment="1">
      <alignment vertical="center"/>
    </xf>
    <xf numFmtId="0" fontId="2" fillId="35" borderId="23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0" fillId="33" borderId="29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49" fontId="14" fillId="37" borderId="30" xfId="0" applyNumberFormat="1" applyFont="1" applyFill="1" applyBorder="1" applyAlignment="1">
      <alignment vertical="center"/>
    </xf>
    <xf numFmtId="3" fontId="14" fillId="33" borderId="15" xfId="0" applyNumberFormat="1" applyFont="1" applyFill="1" applyBorder="1" applyAlignment="1">
      <alignment vertical="center"/>
    </xf>
    <xf numFmtId="0" fontId="14" fillId="33" borderId="15" xfId="0" applyNumberFormat="1" applyFont="1" applyFill="1" applyBorder="1" applyAlignment="1">
      <alignment vertical="center"/>
    </xf>
    <xf numFmtId="183" fontId="14" fillId="33" borderId="15" xfId="0" applyNumberFormat="1" applyFont="1" applyFill="1" applyBorder="1" applyAlignment="1">
      <alignment vertical="center"/>
    </xf>
    <xf numFmtId="0" fontId="11" fillId="36" borderId="31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82" fontId="2" fillId="33" borderId="0" xfId="0" applyNumberFormat="1" applyFont="1" applyFill="1" applyBorder="1" applyAlignment="1">
      <alignment vertical="center"/>
    </xf>
    <xf numFmtId="182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33" xfId="0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49" fontId="2" fillId="35" borderId="34" xfId="0" applyNumberFormat="1" applyFont="1" applyFill="1" applyBorder="1" applyAlignment="1">
      <alignment vertical="center"/>
    </xf>
    <xf numFmtId="0" fontId="2" fillId="35" borderId="35" xfId="0" applyFont="1" applyFill="1" applyBorder="1" applyAlignment="1">
      <alignment vertical="center"/>
    </xf>
    <xf numFmtId="182" fontId="2" fillId="35" borderId="36" xfId="0" applyNumberFormat="1" applyFont="1" applyFill="1" applyBorder="1" applyAlignment="1">
      <alignment vertical="center"/>
    </xf>
    <xf numFmtId="49" fontId="2" fillId="34" borderId="37" xfId="0" applyNumberFormat="1" applyFont="1" applyFill="1" applyBorder="1" applyAlignment="1">
      <alignment vertical="center"/>
    </xf>
    <xf numFmtId="182" fontId="2" fillId="34" borderId="38" xfId="0" applyNumberFormat="1" applyFont="1" applyFill="1" applyBorder="1" applyAlignment="1">
      <alignment vertical="center"/>
    </xf>
    <xf numFmtId="49" fontId="2" fillId="35" borderId="37" xfId="0" applyNumberFormat="1" applyFont="1" applyFill="1" applyBorder="1" applyAlignment="1">
      <alignment vertical="center"/>
    </xf>
    <xf numFmtId="182" fontId="2" fillId="35" borderId="38" xfId="0" applyNumberFormat="1" applyFont="1" applyFill="1" applyBorder="1" applyAlignment="1">
      <alignment vertical="center"/>
    </xf>
    <xf numFmtId="49" fontId="2" fillId="35" borderId="39" xfId="0" applyNumberFormat="1" applyFont="1" applyFill="1" applyBorder="1" applyAlignment="1">
      <alignment vertical="center"/>
    </xf>
    <xf numFmtId="0" fontId="11" fillId="35" borderId="40" xfId="0" applyFont="1" applyFill="1" applyBorder="1" applyAlignment="1">
      <alignment vertical="center"/>
    </xf>
    <xf numFmtId="182" fontId="2" fillId="38" borderId="41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42" xfId="0" applyNumberFormat="1" applyFont="1" applyFill="1" applyBorder="1" applyAlignment="1">
      <alignment vertical="center"/>
    </xf>
    <xf numFmtId="49" fontId="16" fillId="37" borderId="43" xfId="0" applyNumberFormat="1" applyFont="1" applyFill="1" applyBorder="1" applyAlignment="1">
      <alignment/>
    </xf>
    <xf numFmtId="49" fontId="14" fillId="33" borderId="44" xfId="0" applyNumberFormat="1" applyFont="1" applyFill="1" applyBorder="1" applyAlignment="1">
      <alignment vertical="center"/>
    </xf>
    <xf numFmtId="9" fontId="16" fillId="33" borderId="45" xfId="0" applyNumberFormat="1" applyFont="1" applyFill="1" applyBorder="1" applyAlignment="1">
      <alignment/>
    </xf>
    <xf numFmtId="49" fontId="14" fillId="37" borderId="46" xfId="0" applyNumberFormat="1" applyFont="1" applyFill="1" applyBorder="1" applyAlignment="1">
      <alignment vertical="center"/>
    </xf>
    <xf numFmtId="183" fontId="14" fillId="37" borderId="47" xfId="0" applyNumberFormat="1" applyFont="1" applyFill="1" applyBorder="1" applyAlignment="1">
      <alignment vertical="center"/>
    </xf>
    <xf numFmtId="9" fontId="14" fillId="37" borderId="48" xfId="0" applyNumberFormat="1" applyFont="1" applyFill="1" applyBorder="1" applyAlignment="1">
      <alignment vertical="center"/>
    </xf>
    <xf numFmtId="0" fontId="16" fillId="39" borderId="49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50" xfId="0" applyNumberFormat="1" applyFont="1" applyFill="1" applyBorder="1" applyAlignment="1">
      <alignment vertical="center"/>
    </xf>
    <xf numFmtId="0" fontId="16" fillId="33" borderId="51" xfId="0" applyFont="1" applyFill="1" applyBorder="1" applyAlignment="1">
      <alignment/>
    </xf>
    <xf numFmtId="0" fontId="16" fillId="33" borderId="52" xfId="0" applyFont="1" applyFill="1" applyBorder="1" applyAlignment="1">
      <alignment/>
    </xf>
    <xf numFmtId="49" fontId="16" fillId="33" borderId="53" xfId="0" applyNumberFormat="1" applyFont="1" applyFill="1" applyBorder="1" applyAlignment="1">
      <alignment vertical="center"/>
    </xf>
    <xf numFmtId="0" fontId="16" fillId="33" borderId="54" xfId="0" applyFont="1" applyFill="1" applyBorder="1" applyAlignment="1">
      <alignment/>
    </xf>
    <xf numFmtId="49" fontId="16" fillId="33" borderId="55" xfId="0" applyNumberFormat="1" applyFont="1" applyFill="1" applyBorder="1" applyAlignment="1">
      <alignment vertical="center"/>
    </xf>
    <xf numFmtId="0" fontId="16" fillId="33" borderId="56" xfId="0" applyFont="1" applyFill="1" applyBorder="1" applyAlignment="1">
      <alignment/>
    </xf>
    <xf numFmtId="0" fontId="16" fillId="33" borderId="57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31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8" xfId="0" applyFont="1" applyFill="1" applyBorder="1" applyAlignment="1">
      <alignment vertical="center"/>
    </xf>
    <xf numFmtId="49" fontId="14" fillId="37" borderId="59" xfId="0" applyNumberFormat="1" applyFont="1" applyFill="1" applyBorder="1" applyAlignment="1">
      <alignment vertical="center"/>
    </xf>
    <xf numFmtId="183" fontId="14" fillId="37" borderId="48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left" vertical="center" wrapText="1"/>
    </xf>
    <xf numFmtId="49" fontId="10" fillId="34" borderId="60" xfId="0" applyNumberFormat="1" applyFont="1" applyFill="1" applyBorder="1" applyAlignment="1">
      <alignment vertical="center"/>
    </xf>
    <xf numFmtId="0" fontId="10" fillId="34" borderId="60" xfId="0" applyFont="1" applyFill="1" applyBorder="1" applyAlignment="1">
      <alignment horizontal="center" vertical="center"/>
    </xf>
    <xf numFmtId="49" fontId="5" fillId="33" borderId="61" xfId="0" applyNumberFormat="1" applyFont="1" applyFill="1" applyBorder="1" applyAlignment="1">
      <alignment/>
    </xf>
    <xf numFmtId="0" fontId="0" fillId="33" borderId="13" xfId="0" applyFont="1" applyFill="1" applyBorder="1" applyAlignment="1">
      <alignment vertical="center"/>
    </xf>
    <xf numFmtId="0" fontId="3" fillId="33" borderId="62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62" xfId="0" applyFont="1" applyFill="1" applyBorder="1" applyAlignment="1">
      <alignment vertical="center"/>
    </xf>
    <xf numFmtId="49" fontId="5" fillId="33" borderId="15" xfId="0" applyNumberFormat="1" applyFont="1" applyFill="1" applyBorder="1" applyAlignment="1">
      <alignment horizontal="right" vertical="center" wrapText="1"/>
    </xf>
    <xf numFmtId="3" fontId="5" fillId="33" borderId="15" xfId="0" applyNumberFormat="1" applyFont="1" applyFill="1" applyBorder="1" applyAlignment="1">
      <alignment horizontal="right" vertical="center" wrapText="1"/>
    </xf>
    <xf numFmtId="49" fontId="5" fillId="33" borderId="15" xfId="0" applyNumberFormat="1" applyFont="1" applyFill="1" applyBorder="1" applyAlignment="1">
      <alignment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9" fillId="33" borderId="15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right" vertical="center" wrapText="1"/>
    </xf>
    <xf numFmtId="3" fontId="5" fillId="33" borderId="15" xfId="0" applyNumberFormat="1" applyFont="1" applyFill="1" applyBorder="1" applyAlignment="1">
      <alignment horizontal="right"/>
    </xf>
    <xf numFmtId="0" fontId="5" fillId="33" borderId="15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/>
    </xf>
    <xf numFmtId="0" fontId="10" fillId="34" borderId="60" xfId="0" applyFont="1" applyFill="1" applyBorder="1" applyAlignment="1">
      <alignment horizontal="right" vertical="center"/>
    </xf>
    <xf numFmtId="3" fontId="10" fillId="34" borderId="60" xfId="0" applyNumberFormat="1" applyFont="1" applyFill="1" applyBorder="1" applyAlignment="1">
      <alignment horizontal="right" vertical="center"/>
    </xf>
    <xf numFmtId="190" fontId="16" fillId="33" borderId="45" xfId="0" applyNumberFormat="1" applyFont="1" applyFill="1" applyBorder="1" applyAlignment="1">
      <alignment/>
    </xf>
    <xf numFmtId="192" fontId="14" fillId="37" borderId="63" xfId="47" applyNumberFormat="1" applyFont="1" applyFill="1" applyBorder="1" applyAlignment="1">
      <alignment vertical="center"/>
    </xf>
    <xf numFmtId="192" fontId="14" fillId="37" borderId="64" xfId="47" applyNumberFormat="1" applyFont="1" applyFill="1" applyBorder="1" applyAlignment="1">
      <alignment vertical="center"/>
    </xf>
    <xf numFmtId="196" fontId="20" fillId="0" borderId="65" xfId="47" applyNumberFormat="1" applyFont="1" applyFill="1" applyBorder="1" applyAlignment="1">
      <alignment horizontal="left" vertical="center"/>
    </xf>
    <xf numFmtId="196" fontId="20" fillId="0" borderId="65" xfId="47" applyNumberFormat="1" applyFont="1" applyBorder="1" applyAlignment="1">
      <alignment horizontal="left" vertical="center"/>
    </xf>
    <xf numFmtId="184" fontId="16" fillId="0" borderId="65" xfId="47" applyNumberFormat="1" applyFont="1" applyBorder="1" applyAlignment="1">
      <alignment horizontal="left" vertical="center"/>
    </xf>
    <xf numFmtId="0" fontId="16" fillId="0" borderId="65" xfId="0" applyFont="1" applyBorder="1" applyAlignment="1">
      <alignment horizontal="right" vertical="center"/>
    </xf>
    <xf numFmtId="196" fontId="20" fillId="0" borderId="66" xfId="47" applyNumberFormat="1" applyFont="1" applyBorder="1" applyAlignment="1">
      <alignment horizontal="center" vertical="center"/>
    </xf>
    <xf numFmtId="196" fontId="16" fillId="0" borderId="66" xfId="47" applyNumberFormat="1" applyFont="1" applyBorder="1" applyAlignment="1">
      <alignment horizontal="center" vertical="center"/>
    </xf>
    <xf numFmtId="188" fontId="20" fillId="0" borderId="65" xfId="49" applyNumberFormat="1" applyFont="1" applyBorder="1" applyAlignment="1">
      <alignment vertical="center"/>
    </xf>
    <xf numFmtId="0" fontId="20" fillId="0" borderId="65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188" fontId="20" fillId="0" borderId="66" xfId="49" applyNumberFormat="1" applyFont="1" applyBorder="1" applyAlignment="1">
      <alignment vertical="center"/>
    </xf>
    <xf numFmtId="196" fontId="16" fillId="0" borderId="66" xfId="47" applyNumberFormat="1" applyFont="1" applyBorder="1" applyAlignment="1">
      <alignment vertical="center"/>
    </xf>
    <xf numFmtId="0" fontId="20" fillId="0" borderId="67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196" fontId="16" fillId="0" borderId="65" xfId="47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8" fontId="20" fillId="0" borderId="0" xfId="49" applyNumberFormat="1" applyFont="1" applyBorder="1" applyAlignment="1">
      <alignment vertical="center"/>
    </xf>
    <xf numFmtId="1" fontId="16" fillId="0" borderId="65" xfId="0" applyNumberFormat="1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188" fontId="20" fillId="0" borderId="69" xfId="49" applyNumberFormat="1" applyFont="1" applyBorder="1" applyAlignment="1">
      <alignment vertical="center"/>
    </xf>
    <xf numFmtId="196" fontId="16" fillId="0" borderId="69" xfId="47" applyNumberFormat="1" applyFont="1" applyBorder="1" applyAlignment="1">
      <alignment vertical="center"/>
    </xf>
    <xf numFmtId="188" fontId="16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196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49" fontId="19" fillId="39" borderId="70" xfId="0" applyNumberFormat="1" applyFont="1" applyFill="1" applyBorder="1" applyAlignment="1">
      <alignment vertical="center"/>
    </xf>
    <xf numFmtId="0" fontId="14" fillId="39" borderId="71" xfId="0" applyFont="1" applyFill="1" applyBorder="1" applyAlignment="1">
      <alignment vertical="center"/>
    </xf>
    <xf numFmtId="49" fontId="5" fillId="33" borderId="72" xfId="0" applyNumberFormat="1" applyFont="1" applyFill="1" applyBorder="1" applyAlignment="1">
      <alignment vertical="center" wrapText="1"/>
    </xf>
    <xf numFmtId="49" fontId="5" fillId="33" borderId="73" xfId="0" applyNumberFormat="1" applyFont="1" applyFill="1" applyBorder="1" applyAlignment="1">
      <alignment vertical="center" wrapText="1"/>
    </xf>
    <xf numFmtId="49" fontId="4" fillId="34" borderId="72" xfId="0" applyNumberFormat="1" applyFont="1" applyFill="1" applyBorder="1" applyAlignment="1">
      <alignment vertical="center" wrapText="1"/>
    </xf>
    <xf numFmtId="49" fontId="4" fillId="34" borderId="73" xfId="0" applyNumberFormat="1" applyFont="1" applyFill="1" applyBorder="1" applyAlignment="1">
      <alignment vertical="center" wrapText="1"/>
    </xf>
    <xf numFmtId="49" fontId="5" fillId="33" borderId="72" xfId="0" applyNumberFormat="1" applyFont="1" applyFill="1" applyBorder="1" applyAlignment="1">
      <alignment vertical="center"/>
    </xf>
    <xf numFmtId="49" fontId="5" fillId="33" borderId="73" xfId="0" applyNumberFormat="1" applyFont="1" applyFill="1" applyBorder="1" applyAlignment="1">
      <alignment vertical="center"/>
    </xf>
    <xf numFmtId="49" fontId="7" fillId="34" borderId="72" xfId="0" applyNumberFormat="1" applyFont="1" applyFill="1" applyBorder="1" applyAlignment="1">
      <alignment horizontal="center" vertical="center"/>
    </xf>
    <xf numFmtId="49" fontId="7" fillId="34" borderId="74" xfId="0" applyNumberFormat="1" applyFont="1" applyFill="1" applyBorder="1" applyAlignment="1">
      <alignment horizontal="center" vertical="center"/>
    </xf>
    <xf numFmtId="49" fontId="7" fillId="34" borderId="73" xfId="0" applyNumberFormat="1" applyFont="1" applyFill="1" applyBorder="1" applyAlignment="1">
      <alignment horizontal="center" vertical="center"/>
    </xf>
    <xf numFmtId="0" fontId="20" fillId="0" borderId="5" xfId="53" applyFont="1" applyFill="1" applyAlignment="1">
      <alignment vertical="center"/>
    </xf>
    <xf numFmtId="0" fontId="20" fillId="0" borderId="5" xfId="53" applyFont="1" applyFill="1" applyAlignment="1">
      <alignment horizontal="center" vertical="center"/>
    </xf>
    <xf numFmtId="0" fontId="16" fillId="0" borderId="5" xfId="53" applyFont="1" applyFill="1" applyAlignment="1">
      <alignment horizontal="center" vertical="center"/>
    </xf>
    <xf numFmtId="188" fontId="20" fillId="0" borderId="5" xfId="53" applyNumberFormat="1" applyFont="1" applyFill="1" applyAlignment="1">
      <alignment vertical="center"/>
    </xf>
    <xf numFmtId="196" fontId="16" fillId="0" borderId="5" xfId="53" applyNumberFormat="1" applyFont="1" applyFill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7</xdr:col>
      <xdr:colOff>0</xdr:colOff>
      <xdr:row>7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5753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93"/>
  <sheetViews>
    <sheetView showGridLines="0" tabSelected="1" zoomScale="140" zoomScaleNormal="140" zoomScalePageLayoutView="0" workbookViewId="0" topLeftCell="A1">
      <selection activeCell="J12" sqref="J12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4.8515625" style="1" customWidth="1"/>
    <col min="8" max="233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233" s="125" customFormat="1" ht="12" customHeight="1">
      <c r="A9" s="122"/>
      <c r="B9" s="6" t="s">
        <v>0</v>
      </c>
      <c r="C9" s="141" t="s">
        <v>107</v>
      </c>
      <c r="D9" s="123"/>
      <c r="E9" s="174" t="s">
        <v>94</v>
      </c>
      <c r="F9" s="175"/>
      <c r="G9" s="144">
        <v>4500</v>
      </c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</row>
    <row r="10" spans="1:233" s="125" customFormat="1" ht="38.25" customHeight="1">
      <c r="A10" s="122"/>
      <c r="B10" s="7" t="s">
        <v>1</v>
      </c>
      <c r="C10" s="142" t="s">
        <v>109</v>
      </c>
      <c r="D10" s="126"/>
      <c r="E10" s="172" t="s">
        <v>2</v>
      </c>
      <c r="F10" s="173"/>
      <c r="G10" s="145" t="s">
        <v>62</v>
      </c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</row>
    <row r="11" spans="1:233" s="125" customFormat="1" ht="18" customHeight="1">
      <c r="A11" s="122"/>
      <c r="B11" s="7" t="s">
        <v>3</v>
      </c>
      <c r="C11" s="142" t="s">
        <v>60</v>
      </c>
      <c r="D11" s="126"/>
      <c r="E11" s="172" t="s">
        <v>93</v>
      </c>
      <c r="F11" s="173"/>
      <c r="G11" s="144">
        <v>300</v>
      </c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</row>
    <row r="12" spans="1:233" s="125" customFormat="1" ht="11.25" customHeight="1">
      <c r="A12" s="122"/>
      <c r="B12" s="7" t="s">
        <v>4</v>
      </c>
      <c r="C12" s="142" t="s">
        <v>61</v>
      </c>
      <c r="D12" s="126"/>
      <c r="E12" s="176" t="s">
        <v>54</v>
      </c>
      <c r="F12" s="177"/>
      <c r="G12" s="144">
        <f>G9*G11</f>
        <v>1350000</v>
      </c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</row>
    <row r="13" spans="1:233" s="125" customFormat="1" ht="11.25" customHeight="1">
      <c r="A13" s="122"/>
      <c r="B13" s="7" t="s">
        <v>55</v>
      </c>
      <c r="C13" s="141" t="s">
        <v>98</v>
      </c>
      <c r="D13" s="126"/>
      <c r="E13" s="172" t="s">
        <v>56</v>
      </c>
      <c r="F13" s="173"/>
      <c r="G13" s="145" t="s">
        <v>99</v>
      </c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</row>
    <row r="14" spans="1:233" s="125" customFormat="1" ht="13.5" customHeight="1">
      <c r="A14" s="122"/>
      <c r="B14" s="7" t="s">
        <v>5</v>
      </c>
      <c r="C14" s="142" t="s">
        <v>98</v>
      </c>
      <c r="D14" s="126"/>
      <c r="E14" s="172" t="s">
        <v>6</v>
      </c>
      <c r="F14" s="173"/>
      <c r="G14" s="145" t="s">
        <v>62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</row>
    <row r="15" spans="1:233" s="125" customFormat="1" ht="25.5" customHeight="1">
      <c r="A15" s="122"/>
      <c r="B15" s="7" t="s">
        <v>7</v>
      </c>
      <c r="C15" s="143">
        <v>44986</v>
      </c>
      <c r="D15" s="126"/>
      <c r="E15" s="176" t="s">
        <v>8</v>
      </c>
      <c r="F15" s="177"/>
      <c r="G15" s="146" t="s">
        <v>100</v>
      </c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</row>
    <row r="16" spans="1:7" ht="12" customHeight="1">
      <c r="A16" s="2"/>
      <c r="B16" s="11"/>
      <c r="C16" s="12"/>
      <c r="D16" s="13"/>
      <c r="E16" s="14"/>
      <c r="F16" s="14"/>
      <c r="G16" s="15"/>
    </row>
    <row r="17" spans="1:7" ht="12" customHeight="1">
      <c r="A17" s="16"/>
      <c r="B17" s="178" t="s">
        <v>9</v>
      </c>
      <c r="C17" s="179"/>
      <c r="D17" s="179"/>
      <c r="E17" s="179"/>
      <c r="F17" s="179"/>
      <c r="G17" s="180"/>
    </row>
    <row r="18" spans="1:7" ht="12" customHeight="1">
      <c r="A18" s="2"/>
      <c r="B18" s="17"/>
      <c r="C18" s="18"/>
      <c r="D18" s="18"/>
      <c r="E18" s="18"/>
      <c r="F18" s="19"/>
      <c r="G18" s="19"/>
    </row>
    <row r="19" spans="1:7" ht="12" customHeight="1">
      <c r="A19" s="5"/>
      <c r="B19" s="20" t="s">
        <v>10</v>
      </c>
      <c r="C19" s="21"/>
      <c r="D19" s="22"/>
      <c r="E19" s="22"/>
      <c r="F19" s="22"/>
      <c r="G19" s="22"/>
    </row>
    <row r="20" spans="1:7" ht="24" customHeight="1">
      <c r="A20" s="16"/>
      <c r="B20" s="23" t="s">
        <v>11</v>
      </c>
      <c r="C20" s="23" t="s">
        <v>12</v>
      </c>
      <c r="D20" s="23" t="s">
        <v>13</v>
      </c>
      <c r="E20" s="23" t="s">
        <v>14</v>
      </c>
      <c r="F20" s="23" t="s">
        <v>15</v>
      </c>
      <c r="G20" s="23" t="s">
        <v>16</v>
      </c>
    </row>
    <row r="21" spans="1:7" ht="23.25" customHeight="1">
      <c r="A21" s="16"/>
      <c r="B21" s="129" t="s">
        <v>63</v>
      </c>
      <c r="C21" s="8" t="s">
        <v>101</v>
      </c>
      <c r="D21" s="130">
        <v>1</v>
      </c>
      <c r="E21" s="127" t="s">
        <v>64</v>
      </c>
      <c r="F21" s="147">
        <v>450000</v>
      </c>
      <c r="G21" s="147">
        <f>D21*F21</f>
        <v>450000</v>
      </c>
    </row>
    <row r="22" spans="1:7" ht="15">
      <c r="A22" s="16"/>
      <c r="B22" s="25" t="s">
        <v>17</v>
      </c>
      <c r="C22" s="26"/>
      <c r="D22" s="26"/>
      <c r="E22" s="26"/>
      <c r="F22" s="27"/>
      <c r="G22" s="28">
        <f>SUM(G21:G21)</f>
        <v>450000</v>
      </c>
    </row>
    <row r="23" spans="1:7" ht="12" customHeight="1">
      <c r="A23" s="2"/>
      <c r="B23" s="17"/>
      <c r="C23" s="19"/>
      <c r="D23" s="19"/>
      <c r="E23" s="19"/>
      <c r="F23" s="29"/>
      <c r="G23" s="29"/>
    </row>
    <row r="24" spans="1:7" ht="12" customHeight="1">
      <c r="A24" s="5"/>
      <c r="B24" s="30" t="s">
        <v>18</v>
      </c>
      <c r="C24" s="31"/>
      <c r="D24" s="32"/>
      <c r="E24" s="32"/>
      <c r="F24" s="33"/>
      <c r="G24" s="33"/>
    </row>
    <row r="25" spans="1:7" ht="24" customHeight="1">
      <c r="A25" s="5"/>
      <c r="B25" s="34" t="s">
        <v>11</v>
      </c>
      <c r="C25" s="35" t="s">
        <v>12</v>
      </c>
      <c r="D25" s="35" t="s">
        <v>13</v>
      </c>
      <c r="E25" s="34" t="s">
        <v>14</v>
      </c>
      <c r="F25" s="35" t="s">
        <v>15</v>
      </c>
      <c r="G25" s="34" t="s">
        <v>16</v>
      </c>
    </row>
    <row r="26" spans="1:7" ht="12" customHeight="1">
      <c r="A26" s="5"/>
      <c r="B26" s="36"/>
      <c r="C26" s="37" t="s">
        <v>53</v>
      </c>
      <c r="D26" s="37"/>
      <c r="E26" s="37"/>
      <c r="F26" s="36"/>
      <c r="G26" s="36"/>
    </row>
    <row r="27" spans="1:7" ht="12" customHeight="1">
      <c r="A27" s="5"/>
      <c r="B27" s="38" t="s">
        <v>19</v>
      </c>
      <c r="C27" s="39"/>
      <c r="D27" s="39"/>
      <c r="E27" s="39"/>
      <c r="F27" s="40"/>
      <c r="G27" s="40">
        <f>+G26</f>
        <v>0</v>
      </c>
    </row>
    <row r="28" spans="1:7" ht="12" customHeight="1">
      <c r="A28" s="2"/>
      <c r="B28" s="41"/>
      <c r="C28" s="42"/>
      <c r="D28" s="42"/>
      <c r="E28" s="42"/>
      <c r="F28" s="43"/>
      <c r="G28" s="43"/>
    </row>
    <row r="29" spans="1:7" ht="12" customHeight="1">
      <c r="A29" s="5"/>
      <c r="B29" s="30" t="s">
        <v>20</v>
      </c>
      <c r="C29" s="31"/>
      <c r="D29" s="32"/>
      <c r="E29" s="32"/>
      <c r="F29" s="33"/>
      <c r="G29" s="33"/>
    </row>
    <row r="30" spans="1:7" ht="24" customHeight="1">
      <c r="A30" s="5"/>
      <c r="B30" s="44" t="s">
        <v>11</v>
      </c>
      <c r="C30" s="44" t="s">
        <v>12</v>
      </c>
      <c r="D30" s="44" t="s">
        <v>13</v>
      </c>
      <c r="E30" s="44" t="s">
        <v>14</v>
      </c>
      <c r="F30" s="45" t="s">
        <v>15</v>
      </c>
      <c r="G30" s="44" t="s">
        <v>16</v>
      </c>
    </row>
    <row r="31" spans="1:7" ht="12.75" customHeight="1">
      <c r="A31" s="16"/>
      <c r="B31" s="9" t="s">
        <v>57</v>
      </c>
      <c r="C31" s="24"/>
      <c r="D31" s="130"/>
      <c r="E31" s="127"/>
      <c r="F31" s="128"/>
      <c r="G31" s="128"/>
    </row>
    <row r="32" spans="1:7" ht="12.75" customHeight="1">
      <c r="A32" s="5"/>
      <c r="B32" s="46" t="s">
        <v>21</v>
      </c>
      <c r="C32" s="47"/>
      <c r="D32" s="47"/>
      <c r="E32" s="47"/>
      <c r="F32" s="48"/>
      <c r="G32" s="49">
        <f>SUM(G31:G31)</f>
        <v>0</v>
      </c>
    </row>
    <row r="33" spans="1:7" ht="12" customHeight="1">
      <c r="A33" s="2"/>
      <c r="B33" s="41"/>
      <c r="C33" s="42"/>
      <c r="D33" s="42"/>
      <c r="E33" s="42"/>
      <c r="F33" s="43"/>
      <c r="G33" s="43"/>
    </row>
    <row r="34" spans="1:7" ht="12" customHeight="1">
      <c r="A34" s="5"/>
      <c r="B34" s="30" t="s">
        <v>22</v>
      </c>
      <c r="C34" s="31"/>
      <c r="D34" s="32"/>
      <c r="E34" s="32"/>
      <c r="F34" s="33"/>
      <c r="G34" s="33"/>
    </row>
    <row r="35" spans="1:7" ht="24" customHeight="1">
      <c r="A35" s="5"/>
      <c r="B35" s="45" t="s">
        <v>23</v>
      </c>
      <c r="C35" s="45" t="s">
        <v>24</v>
      </c>
      <c r="D35" s="45" t="s">
        <v>25</v>
      </c>
      <c r="E35" s="45" t="s">
        <v>14</v>
      </c>
      <c r="F35" s="45" t="s">
        <v>15</v>
      </c>
      <c r="G35" s="45" t="s">
        <v>16</v>
      </c>
    </row>
    <row r="36" spans="1:15" ht="25.5">
      <c r="A36" s="16"/>
      <c r="B36" s="50" t="s">
        <v>65</v>
      </c>
      <c r="C36" s="51"/>
      <c r="D36" s="131"/>
      <c r="E36" s="131"/>
      <c r="F36" s="131"/>
      <c r="G36" s="131"/>
      <c r="H36" s="156"/>
      <c r="I36" s="157"/>
      <c r="J36" s="164"/>
      <c r="K36" s="165"/>
      <c r="L36" s="165"/>
      <c r="M36" s="165"/>
      <c r="N36" s="165"/>
      <c r="O36" s="165"/>
    </row>
    <row r="37" spans="1:15" ht="12.75" customHeight="1">
      <c r="A37" s="16"/>
      <c r="B37" s="118" t="s">
        <v>66</v>
      </c>
      <c r="C37" s="149" t="s">
        <v>67</v>
      </c>
      <c r="D37" s="150">
        <v>150</v>
      </c>
      <c r="E37" s="149" t="s">
        <v>68</v>
      </c>
      <c r="F37" s="151">
        <v>1142</v>
      </c>
      <c r="G37" s="152">
        <f>+D37*F37</f>
        <v>171300</v>
      </c>
      <c r="H37" s="156"/>
      <c r="I37" s="157"/>
      <c r="J37" s="164"/>
      <c r="K37" s="165"/>
      <c r="L37" s="165"/>
      <c r="M37" s="165"/>
      <c r="N37" s="165"/>
      <c r="O37" s="165"/>
    </row>
    <row r="38" spans="1:15" ht="12.75" customHeight="1">
      <c r="A38" s="16"/>
      <c r="B38" s="118" t="s">
        <v>58</v>
      </c>
      <c r="C38" s="149" t="s">
        <v>67</v>
      </c>
      <c r="D38" s="150">
        <v>150</v>
      </c>
      <c r="E38" s="149" t="s">
        <v>69</v>
      </c>
      <c r="F38" s="151">
        <v>1200</v>
      </c>
      <c r="G38" s="152">
        <f>+D38*F38</f>
        <v>180000</v>
      </c>
      <c r="H38" s="156"/>
      <c r="I38" s="157"/>
      <c r="J38" s="164"/>
      <c r="K38" s="165"/>
      <c r="L38" s="165"/>
      <c r="M38" s="165"/>
      <c r="N38" s="165"/>
      <c r="O38" s="165"/>
    </row>
    <row r="39" spans="1:15" ht="12.75" customHeight="1">
      <c r="A39" s="16"/>
      <c r="B39" s="118" t="s">
        <v>59</v>
      </c>
      <c r="C39" s="117"/>
      <c r="D39" s="132"/>
      <c r="E39" s="132"/>
      <c r="F39" s="128"/>
      <c r="G39" s="133"/>
      <c r="H39" s="156"/>
      <c r="I39" s="157"/>
      <c r="J39" s="164"/>
      <c r="K39" s="165"/>
      <c r="L39" s="165"/>
      <c r="M39" s="165"/>
      <c r="N39" s="165"/>
      <c r="O39" s="165"/>
    </row>
    <row r="40" spans="1:15" ht="25.5">
      <c r="A40" s="16"/>
      <c r="B40" s="50" t="s">
        <v>70</v>
      </c>
      <c r="C40" s="51"/>
      <c r="D40" s="131"/>
      <c r="E40" s="131"/>
      <c r="F40" s="131"/>
      <c r="G40" s="133"/>
      <c r="H40" s="156"/>
      <c r="I40" s="157"/>
      <c r="J40" s="164"/>
      <c r="K40" s="165"/>
      <c r="L40" s="165"/>
      <c r="M40" s="165"/>
      <c r="N40" s="165"/>
      <c r="O40" s="165"/>
    </row>
    <row r="41" spans="1:15" ht="12.75" customHeight="1">
      <c r="A41" s="16"/>
      <c r="B41" s="118" t="s">
        <v>71</v>
      </c>
      <c r="C41" s="153" t="s">
        <v>72</v>
      </c>
      <c r="D41" s="154">
        <v>7</v>
      </c>
      <c r="E41" s="148" t="s">
        <v>73</v>
      </c>
      <c r="F41" s="147">
        <v>18500</v>
      </c>
      <c r="G41" s="155">
        <f aca="true" t="shared" si="0" ref="G41:G46">+D41*F41</f>
        <v>129500</v>
      </c>
      <c r="H41" s="156"/>
      <c r="I41" s="157"/>
      <c r="J41" s="164"/>
      <c r="K41" s="165"/>
      <c r="L41" s="165"/>
      <c r="M41" s="165"/>
      <c r="N41" s="165"/>
      <c r="O41" s="165"/>
    </row>
    <row r="42" spans="1:15" ht="12.75" customHeight="1">
      <c r="A42" s="16"/>
      <c r="B42" s="118"/>
      <c r="C42" s="153"/>
      <c r="D42" s="154"/>
      <c r="E42" s="148"/>
      <c r="F42" s="147"/>
      <c r="G42" s="155"/>
      <c r="H42" s="156"/>
      <c r="I42" s="157"/>
      <c r="J42" s="164"/>
      <c r="K42" s="165"/>
      <c r="L42" s="165"/>
      <c r="M42" s="165"/>
      <c r="N42" s="165"/>
      <c r="O42" s="165"/>
    </row>
    <row r="43" spans="1:15" ht="12.75" customHeight="1">
      <c r="A43" s="16"/>
      <c r="B43" s="118" t="s">
        <v>74</v>
      </c>
      <c r="C43" s="153" t="s">
        <v>75</v>
      </c>
      <c r="D43" s="154">
        <v>630</v>
      </c>
      <c r="E43" s="148" t="s">
        <v>73</v>
      </c>
      <c r="F43" s="147">
        <v>46</v>
      </c>
      <c r="G43" s="155">
        <f t="shared" si="0"/>
        <v>28980</v>
      </c>
      <c r="H43" s="156"/>
      <c r="I43" s="157"/>
      <c r="J43" s="164"/>
      <c r="K43" s="165"/>
      <c r="L43" s="165"/>
      <c r="M43" s="165"/>
      <c r="N43" s="165"/>
      <c r="O43" s="165"/>
    </row>
    <row r="44" spans="1:15" ht="12.75" customHeight="1">
      <c r="A44" s="16"/>
      <c r="B44" s="118" t="s">
        <v>76</v>
      </c>
      <c r="C44" s="153" t="s">
        <v>75</v>
      </c>
      <c r="D44" s="154">
        <v>36</v>
      </c>
      <c r="E44" s="148" t="s">
        <v>73</v>
      </c>
      <c r="F44" s="147">
        <v>3600</v>
      </c>
      <c r="G44" s="155">
        <f t="shared" si="0"/>
        <v>129600</v>
      </c>
      <c r="H44" s="156"/>
      <c r="I44" s="157"/>
      <c r="J44" s="164"/>
      <c r="K44" s="165"/>
      <c r="L44" s="165"/>
      <c r="M44" s="165"/>
      <c r="N44" s="165"/>
      <c r="O44" s="165"/>
    </row>
    <row r="45" spans="1:15" ht="12.75" customHeight="1">
      <c r="A45" s="16"/>
      <c r="B45" s="181" t="s">
        <v>108</v>
      </c>
      <c r="C45" s="182" t="s">
        <v>102</v>
      </c>
      <c r="D45" s="183">
        <v>1</v>
      </c>
      <c r="E45" s="182" t="s">
        <v>103</v>
      </c>
      <c r="F45" s="184">
        <v>81000</v>
      </c>
      <c r="G45" s="185">
        <f t="shared" si="0"/>
        <v>81000</v>
      </c>
      <c r="H45" s="156"/>
      <c r="I45" s="157"/>
      <c r="J45" s="164"/>
      <c r="K45" s="165"/>
      <c r="L45" s="165"/>
      <c r="M45" s="165"/>
      <c r="N45" s="165"/>
      <c r="O45" s="165"/>
    </row>
    <row r="46" spans="1:15" ht="12.75" customHeight="1">
      <c r="A46" s="16"/>
      <c r="B46" s="181" t="s">
        <v>104</v>
      </c>
      <c r="C46" s="182" t="s">
        <v>105</v>
      </c>
      <c r="D46" s="183"/>
      <c r="E46" s="182" t="s">
        <v>106</v>
      </c>
      <c r="F46" s="184">
        <v>205000</v>
      </c>
      <c r="G46" s="185">
        <f t="shared" si="0"/>
        <v>0</v>
      </c>
      <c r="H46" s="156"/>
      <c r="I46" s="157"/>
      <c r="J46" s="164"/>
      <c r="K46" s="165"/>
      <c r="L46" s="165"/>
      <c r="M46" s="165"/>
      <c r="N46" s="165"/>
      <c r="O46" s="165"/>
    </row>
    <row r="47" spans="1:15" ht="12.75" customHeight="1">
      <c r="A47" s="16"/>
      <c r="B47" s="54" t="s">
        <v>77</v>
      </c>
      <c r="C47" s="52"/>
      <c r="D47" s="134"/>
      <c r="E47" s="135"/>
      <c r="F47" s="133"/>
      <c r="G47" s="133"/>
      <c r="H47" s="156"/>
      <c r="I47" s="157"/>
      <c r="J47" s="164"/>
      <c r="K47" s="165"/>
      <c r="L47" s="165"/>
      <c r="M47" s="165"/>
      <c r="N47" s="165"/>
      <c r="O47" s="165"/>
    </row>
    <row r="48" spans="1:15" ht="12.75" customHeight="1">
      <c r="A48" s="16"/>
      <c r="B48" s="10" t="s">
        <v>78</v>
      </c>
      <c r="C48" s="153" t="s">
        <v>79</v>
      </c>
      <c r="D48" s="154">
        <v>1</v>
      </c>
      <c r="E48" s="148" t="s">
        <v>80</v>
      </c>
      <c r="F48" s="147">
        <v>2500</v>
      </c>
      <c r="G48" s="155">
        <f aca="true" t="shared" si="1" ref="G48:G56">+D48*F48</f>
        <v>2500</v>
      </c>
      <c r="H48" s="156"/>
      <c r="I48" s="157"/>
      <c r="J48" s="164"/>
      <c r="K48" s="165"/>
      <c r="L48" s="165"/>
      <c r="M48" s="165"/>
      <c r="N48" s="165"/>
      <c r="O48" s="165"/>
    </row>
    <row r="49" spans="1:15" ht="12.75" customHeight="1">
      <c r="A49" s="16"/>
      <c r="B49" s="10" t="s">
        <v>81</v>
      </c>
      <c r="C49" s="153" t="s">
        <v>79</v>
      </c>
      <c r="D49" s="154">
        <v>1</v>
      </c>
      <c r="E49" s="148" t="s">
        <v>80</v>
      </c>
      <c r="F49" s="147">
        <v>800</v>
      </c>
      <c r="G49" s="155">
        <f t="shared" si="1"/>
        <v>800</v>
      </c>
      <c r="H49" s="156"/>
      <c r="I49" s="157"/>
      <c r="J49" s="164"/>
      <c r="K49" s="165"/>
      <c r="L49" s="165"/>
      <c r="M49" s="165"/>
      <c r="N49" s="165"/>
      <c r="O49" s="165"/>
    </row>
    <row r="50" spans="1:15" ht="12.75" customHeight="1">
      <c r="A50" s="16"/>
      <c r="B50" s="10" t="s">
        <v>82</v>
      </c>
      <c r="C50" s="153" t="s">
        <v>83</v>
      </c>
      <c r="D50" s="158">
        <v>2</v>
      </c>
      <c r="E50" s="148" t="s">
        <v>84</v>
      </c>
      <c r="F50" s="147">
        <v>985</v>
      </c>
      <c r="G50" s="155">
        <f t="shared" si="1"/>
        <v>1970</v>
      </c>
      <c r="H50" s="166"/>
      <c r="I50" s="157"/>
      <c r="J50" s="164"/>
      <c r="K50" s="165"/>
      <c r="L50" s="165"/>
      <c r="M50" s="165"/>
      <c r="N50" s="165"/>
      <c r="O50" s="165"/>
    </row>
    <row r="51" spans="1:15" ht="12.75" customHeight="1">
      <c r="A51" s="16"/>
      <c r="B51" s="10" t="s">
        <v>85</v>
      </c>
      <c r="C51" s="153" t="s">
        <v>83</v>
      </c>
      <c r="D51" s="154">
        <v>1</v>
      </c>
      <c r="E51" s="148" t="s">
        <v>84</v>
      </c>
      <c r="F51" s="147">
        <v>1850</v>
      </c>
      <c r="G51" s="155">
        <f t="shared" si="1"/>
        <v>1850</v>
      </c>
      <c r="H51" s="167"/>
      <c r="I51" s="157"/>
      <c r="J51" s="164"/>
      <c r="K51" s="165"/>
      <c r="L51" s="165"/>
      <c r="M51" s="165"/>
      <c r="N51" s="165"/>
      <c r="O51" s="165"/>
    </row>
    <row r="52" spans="1:15" ht="12.75" customHeight="1">
      <c r="A52" s="16"/>
      <c r="B52" s="10" t="s">
        <v>86</v>
      </c>
      <c r="C52" s="153" t="s">
        <v>83</v>
      </c>
      <c r="D52" s="154">
        <v>1</v>
      </c>
      <c r="E52" s="148" t="s">
        <v>87</v>
      </c>
      <c r="F52" s="147">
        <v>1200</v>
      </c>
      <c r="G52" s="155">
        <f t="shared" si="1"/>
        <v>1200</v>
      </c>
      <c r="H52" s="165"/>
      <c r="I52" s="165"/>
      <c r="J52" s="165"/>
      <c r="K52" s="165"/>
      <c r="L52" s="165"/>
      <c r="M52" s="165"/>
      <c r="N52" s="165"/>
      <c r="O52" s="165"/>
    </row>
    <row r="53" spans="1:15" ht="12.75" customHeight="1">
      <c r="A53" s="16"/>
      <c r="B53" s="10" t="s">
        <v>88</v>
      </c>
      <c r="C53" s="153" t="s">
        <v>83</v>
      </c>
      <c r="D53" s="154">
        <v>1</v>
      </c>
      <c r="E53" s="148" t="s">
        <v>84</v>
      </c>
      <c r="F53" s="147">
        <v>8900</v>
      </c>
      <c r="G53" s="155">
        <f t="shared" si="1"/>
        <v>8900</v>
      </c>
      <c r="H53" s="165"/>
      <c r="I53" s="165"/>
      <c r="J53" s="165"/>
      <c r="K53" s="165"/>
      <c r="L53" s="165"/>
      <c r="M53" s="165"/>
      <c r="N53" s="165"/>
      <c r="O53" s="165"/>
    </row>
    <row r="54" spans="1:15" ht="12.75" customHeight="1">
      <c r="A54" s="16"/>
      <c r="B54" s="10" t="s">
        <v>89</v>
      </c>
      <c r="C54" s="153" t="s">
        <v>83</v>
      </c>
      <c r="D54" s="154">
        <v>1</v>
      </c>
      <c r="E54" s="148" t="s">
        <v>84</v>
      </c>
      <c r="F54" s="147">
        <v>910</v>
      </c>
      <c r="G54" s="155">
        <f t="shared" si="1"/>
        <v>910</v>
      </c>
      <c r="H54" s="165"/>
      <c r="I54" s="165"/>
      <c r="J54" s="165"/>
      <c r="K54" s="165"/>
      <c r="L54" s="165"/>
      <c r="M54" s="165"/>
      <c r="N54" s="165"/>
      <c r="O54" s="165"/>
    </row>
    <row r="55" spans="1:15" ht="12.75" customHeight="1">
      <c r="A55" s="16"/>
      <c r="B55" s="55" t="s">
        <v>90</v>
      </c>
      <c r="C55" s="153" t="s">
        <v>91</v>
      </c>
      <c r="D55" s="154">
        <v>1</v>
      </c>
      <c r="E55" s="148" t="s">
        <v>84</v>
      </c>
      <c r="F55" s="147">
        <v>1800</v>
      </c>
      <c r="G55" s="155">
        <f t="shared" si="1"/>
        <v>1800</v>
      </c>
      <c r="H55" s="165"/>
      <c r="I55" s="165"/>
      <c r="J55" s="165"/>
      <c r="K55" s="165"/>
      <c r="L55" s="165"/>
      <c r="M55" s="165"/>
      <c r="N55" s="165"/>
      <c r="O55" s="165"/>
    </row>
    <row r="56" spans="1:15" ht="12.75" customHeight="1">
      <c r="A56" s="75"/>
      <c r="B56" s="121" t="s">
        <v>92</v>
      </c>
      <c r="C56" s="159" t="s">
        <v>79</v>
      </c>
      <c r="D56" s="160">
        <v>1</v>
      </c>
      <c r="E56" s="161" t="s">
        <v>84</v>
      </c>
      <c r="F56" s="162">
        <v>30000</v>
      </c>
      <c r="G56" s="163">
        <f t="shared" si="1"/>
        <v>30000</v>
      </c>
      <c r="H56" s="168"/>
      <c r="I56" s="168"/>
      <c r="J56" s="168"/>
      <c r="K56" s="168"/>
      <c r="L56" s="168"/>
      <c r="M56" s="168"/>
      <c r="N56" s="168"/>
      <c r="O56" s="168"/>
    </row>
    <row r="57" spans="1:7" ht="13.5" customHeight="1">
      <c r="A57" s="5"/>
      <c r="B57" s="119" t="s">
        <v>26</v>
      </c>
      <c r="C57" s="120"/>
      <c r="D57" s="136"/>
      <c r="E57" s="136"/>
      <c r="F57" s="136"/>
      <c r="G57" s="137">
        <f>SUM(G36:G56)</f>
        <v>770310</v>
      </c>
    </row>
    <row r="58" spans="1:7" ht="12" customHeight="1">
      <c r="A58" s="2"/>
      <c r="B58" s="41"/>
      <c r="C58" s="42"/>
      <c r="D58" s="42"/>
      <c r="E58" s="56"/>
      <c r="F58" s="43"/>
      <c r="G58" s="43"/>
    </row>
    <row r="59" spans="1:7" ht="12" customHeight="1">
      <c r="A59" s="5"/>
      <c r="B59" s="30" t="s">
        <v>27</v>
      </c>
      <c r="C59" s="31"/>
      <c r="D59" s="32"/>
      <c r="E59" s="32"/>
      <c r="F59" s="33"/>
      <c r="G59" s="33"/>
    </row>
    <row r="60" spans="1:7" ht="24" customHeight="1">
      <c r="A60" s="5"/>
      <c r="B60" s="44" t="s">
        <v>28</v>
      </c>
      <c r="C60" s="45" t="s">
        <v>24</v>
      </c>
      <c r="D60" s="45" t="s">
        <v>25</v>
      </c>
      <c r="E60" s="44" t="s">
        <v>14</v>
      </c>
      <c r="F60" s="45" t="s">
        <v>15</v>
      </c>
      <c r="G60" s="44" t="s">
        <v>16</v>
      </c>
    </row>
    <row r="61" spans="1:7" ht="12.75" customHeight="1">
      <c r="A61" s="16"/>
      <c r="B61" s="9"/>
      <c r="C61" s="52"/>
      <c r="D61" s="57"/>
      <c r="E61" s="24"/>
      <c r="F61" s="57"/>
      <c r="G61" s="53"/>
    </row>
    <row r="62" spans="1:7" ht="13.5" customHeight="1">
      <c r="A62" s="5"/>
      <c r="B62" s="58" t="s">
        <v>29</v>
      </c>
      <c r="C62" s="59"/>
      <c r="D62" s="59"/>
      <c r="E62" s="59"/>
      <c r="F62" s="60"/>
      <c r="G62" s="61">
        <f>SUM(G61)</f>
        <v>0</v>
      </c>
    </row>
    <row r="63" spans="1:7" ht="12" customHeight="1">
      <c r="A63" s="2"/>
      <c r="B63" s="78"/>
      <c r="C63" s="78"/>
      <c r="D63" s="78"/>
      <c r="E63" s="78"/>
      <c r="F63" s="79"/>
      <c r="G63" s="79"/>
    </row>
    <row r="64" spans="1:7" ht="12" customHeight="1">
      <c r="A64" s="75"/>
      <c r="B64" s="80" t="s">
        <v>30</v>
      </c>
      <c r="C64" s="81"/>
      <c r="D64" s="81"/>
      <c r="E64" s="81"/>
      <c r="F64" s="81"/>
      <c r="G64" s="82">
        <f>G22+G32+G57+G62</f>
        <v>1220310</v>
      </c>
    </row>
    <row r="65" spans="1:7" ht="12" customHeight="1">
      <c r="A65" s="75"/>
      <c r="B65" s="83" t="s">
        <v>31</v>
      </c>
      <c r="C65" s="63"/>
      <c r="D65" s="63"/>
      <c r="E65" s="63"/>
      <c r="F65" s="63"/>
      <c r="G65" s="84">
        <f>G64*0.05</f>
        <v>61015.5</v>
      </c>
    </row>
    <row r="66" spans="1:7" ht="12" customHeight="1">
      <c r="A66" s="75"/>
      <c r="B66" s="85" t="s">
        <v>32</v>
      </c>
      <c r="C66" s="62"/>
      <c r="D66" s="62"/>
      <c r="E66" s="62"/>
      <c r="F66" s="62"/>
      <c r="G66" s="86">
        <f>G65+G64</f>
        <v>1281325.5</v>
      </c>
    </row>
    <row r="67" spans="1:7" ht="12" customHeight="1">
      <c r="A67" s="75"/>
      <c r="B67" s="83" t="s">
        <v>33</v>
      </c>
      <c r="C67" s="63"/>
      <c r="D67" s="63"/>
      <c r="E67" s="63"/>
      <c r="F67" s="63"/>
      <c r="G67" s="84">
        <f>G12</f>
        <v>1350000</v>
      </c>
    </row>
    <row r="68" spans="1:7" ht="12" customHeight="1">
      <c r="A68" s="75"/>
      <c r="B68" s="87" t="s">
        <v>34</v>
      </c>
      <c r="C68" s="88"/>
      <c r="D68" s="88"/>
      <c r="E68" s="88"/>
      <c r="F68" s="88"/>
      <c r="G68" s="89">
        <f>G67-G66</f>
        <v>68674.5</v>
      </c>
    </row>
    <row r="69" spans="1:7" ht="12" customHeight="1">
      <c r="A69" s="75"/>
      <c r="B69" s="76" t="s">
        <v>35</v>
      </c>
      <c r="C69" s="77"/>
      <c r="D69" s="77"/>
      <c r="E69" s="77"/>
      <c r="F69" s="77"/>
      <c r="G69" s="72"/>
    </row>
    <row r="70" spans="1:7" ht="12.75" customHeight="1" thickBot="1">
      <c r="A70" s="75"/>
      <c r="B70" s="90"/>
      <c r="C70" s="77"/>
      <c r="D70" s="77"/>
      <c r="E70" s="77"/>
      <c r="F70" s="77"/>
      <c r="G70" s="72"/>
    </row>
    <row r="71" spans="1:7" ht="12" customHeight="1">
      <c r="A71" s="75"/>
      <c r="B71" s="102" t="s">
        <v>36</v>
      </c>
      <c r="C71" s="103"/>
      <c r="D71" s="103"/>
      <c r="E71" s="103"/>
      <c r="F71" s="104"/>
      <c r="G71" s="72"/>
    </row>
    <row r="72" spans="1:7" ht="12" customHeight="1">
      <c r="A72" s="75"/>
      <c r="B72" s="105" t="s">
        <v>37</v>
      </c>
      <c r="C72" s="74"/>
      <c r="D72" s="74"/>
      <c r="E72" s="74"/>
      <c r="F72" s="106"/>
      <c r="G72" s="72"/>
    </row>
    <row r="73" spans="1:7" ht="12" customHeight="1">
      <c r="A73" s="75"/>
      <c r="B73" s="105" t="s">
        <v>38</v>
      </c>
      <c r="C73" s="74"/>
      <c r="D73" s="74"/>
      <c r="E73" s="74"/>
      <c r="F73" s="106"/>
      <c r="G73" s="72"/>
    </row>
    <row r="74" spans="1:7" ht="12" customHeight="1">
      <c r="A74" s="75"/>
      <c r="B74" s="105" t="s">
        <v>39</v>
      </c>
      <c r="C74" s="74"/>
      <c r="D74" s="74"/>
      <c r="E74" s="74"/>
      <c r="F74" s="106"/>
      <c r="G74" s="72"/>
    </row>
    <row r="75" spans="1:7" ht="12" customHeight="1">
      <c r="A75" s="75"/>
      <c r="B75" s="105" t="s">
        <v>40</v>
      </c>
      <c r="C75" s="74"/>
      <c r="D75" s="74"/>
      <c r="E75" s="74"/>
      <c r="F75" s="106"/>
      <c r="G75" s="72"/>
    </row>
    <row r="76" spans="1:7" ht="12" customHeight="1">
      <c r="A76" s="75"/>
      <c r="B76" s="105" t="s">
        <v>41</v>
      </c>
      <c r="C76" s="74"/>
      <c r="D76" s="74"/>
      <c r="E76" s="74"/>
      <c r="F76" s="106"/>
      <c r="G76" s="72"/>
    </row>
    <row r="77" spans="1:7" ht="12.75" customHeight="1" thickBot="1">
      <c r="A77" s="75"/>
      <c r="B77" s="107" t="s">
        <v>42</v>
      </c>
      <c r="C77" s="108"/>
      <c r="D77" s="108"/>
      <c r="E77" s="108"/>
      <c r="F77" s="109"/>
      <c r="G77" s="72"/>
    </row>
    <row r="78" spans="1:233" ht="12.75" customHeight="1">
      <c r="A78" s="75"/>
      <c r="B78" s="100"/>
      <c r="C78" s="74"/>
      <c r="D78" s="74"/>
      <c r="E78" s="74"/>
      <c r="F78" s="74"/>
      <c r="G78" s="72"/>
      <c r="HU78"/>
      <c r="HV78"/>
      <c r="HW78"/>
      <c r="HX78"/>
      <c r="HY78"/>
    </row>
    <row r="79" spans="1:233" ht="15" customHeight="1" thickBot="1">
      <c r="A79" s="75"/>
      <c r="B79" s="170" t="s">
        <v>43</v>
      </c>
      <c r="C79" s="171"/>
      <c r="D79" s="99"/>
      <c r="E79" s="65"/>
      <c r="F79" s="65"/>
      <c r="G79" s="72"/>
      <c r="H79" s="165"/>
      <c r="HU79"/>
      <c r="HV79"/>
      <c r="HW79"/>
      <c r="HX79"/>
      <c r="HY79"/>
    </row>
    <row r="80" spans="1:233" ht="12" customHeight="1">
      <c r="A80" s="75"/>
      <c r="B80" s="92" t="s">
        <v>28</v>
      </c>
      <c r="C80" s="66" t="s">
        <v>44</v>
      </c>
      <c r="D80" s="93" t="s">
        <v>45</v>
      </c>
      <c r="E80" s="65"/>
      <c r="F80" s="65"/>
      <c r="G80" s="72"/>
      <c r="H80" s="169"/>
      <c r="HU80"/>
      <c r="HV80"/>
      <c r="HW80"/>
      <c r="HX80"/>
      <c r="HY80"/>
    </row>
    <row r="81" spans="1:233" ht="12" customHeight="1">
      <c r="A81" s="75"/>
      <c r="B81" s="94" t="s">
        <v>46</v>
      </c>
      <c r="C81" s="67">
        <f>+G22</f>
        <v>450000</v>
      </c>
      <c r="D81" s="138">
        <f aca="true" t="shared" si="2" ref="D81:D86">+C81/$C$87</f>
        <v>0.35119881716238377</v>
      </c>
      <c r="E81" s="65"/>
      <c r="F81" s="65"/>
      <c r="G81" s="72"/>
      <c r="H81" s="165"/>
      <c r="HU81"/>
      <c r="HV81"/>
      <c r="HW81"/>
      <c r="HX81"/>
      <c r="HY81"/>
    </row>
    <row r="82" spans="1:233" ht="12" customHeight="1">
      <c r="A82" s="75"/>
      <c r="B82" s="94" t="s">
        <v>47</v>
      </c>
      <c r="C82" s="68">
        <f>+G27</f>
        <v>0</v>
      </c>
      <c r="D82" s="95">
        <f t="shared" si="2"/>
        <v>0</v>
      </c>
      <c r="E82" s="65"/>
      <c r="F82" s="65"/>
      <c r="G82" s="72"/>
      <c r="H82" s="165"/>
      <c r="HU82"/>
      <c r="HV82"/>
      <c r="HW82"/>
      <c r="HX82"/>
      <c r="HY82"/>
    </row>
    <row r="83" spans="1:233" ht="12" customHeight="1">
      <c r="A83" s="75"/>
      <c r="B83" s="94" t="s">
        <v>48</v>
      </c>
      <c r="C83" s="67">
        <f>+G32</f>
        <v>0</v>
      </c>
      <c r="D83" s="138">
        <f t="shared" si="2"/>
        <v>0</v>
      </c>
      <c r="E83" s="65"/>
      <c r="F83" s="65"/>
      <c r="G83" s="72"/>
      <c r="H83" s="165"/>
      <c r="HU83"/>
      <c r="HV83"/>
      <c r="HW83"/>
      <c r="HX83"/>
      <c r="HY83"/>
    </row>
    <row r="84" spans="1:7" ht="12" customHeight="1">
      <c r="A84" s="75"/>
      <c r="B84" s="94" t="s">
        <v>23</v>
      </c>
      <c r="C84" s="67">
        <f>+G57</f>
        <v>770310</v>
      </c>
      <c r="D84" s="138">
        <f t="shared" si="2"/>
        <v>0.6011821352185686</v>
      </c>
      <c r="E84" s="65"/>
      <c r="F84" s="65"/>
      <c r="G84" s="72"/>
    </row>
    <row r="85" spans="1:7" ht="12" customHeight="1">
      <c r="A85" s="75"/>
      <c r="B85" s="94" t="s">
        <v>49</v>
      </c>
      <c r="C85" s="69">
        <f>+G62</f>
        <v>0</v>
      </c>
      <c r="D85" s="95">
        <f t="shared" si="2"/>
        <v>0</v>
      </c>
      <c r="E85" s="71"/>
      <c r="F85" s="71"/>
      <c r="G85" s="72"/>
    </row>
    <row r="86" spans="1:7" ht="12" customHeight="1">
      <c r="A86" s="75"/>
      <c r="B86" s="94" t="s">
        <v>50</v>
      </c>
      <c r="C86" s="69">
        <f>+G65</f>
        <v>61015.5</v>
      </c>
      <c r="D86" s="138">
        <f t="shared" si="2"/>
        <v>0.047619047619047616</v>
      </c>
      <c r="E86" s="71"/>
      <c r="F86" s="71"/>
      <c r="G86" s="72"/>
    </row>
    <row r="87" spans="1:7" ht="12.75" customHeight="1" thickBot="1">
      <c r="A87" s="75"/>
      <c r="B87" s="96" t="s">
        <v>51</v>
      </c>
      <c r="C87" s="97">
        <f>SUM(C81:C86)</f>
        <v>1281325.5</v>
      </c>
      <c r="D87" s="98">
        <f>SUM(D81:D86)</f>
        <v>1</v>
      </c>
      <c r="E87" s="71"/>
      <c r="F87" s="71"/>
      <c r="G87" s="72"/>
    </row>
    <row r="88" spans="1:7" ht="12" customHeight="1">
      <c r="A88" s="75"/>
      <c r="B88" s="90"/>
      <c r="C88" s="77"/>
      <c r="D88" s="77"/>
      <c r="E88" s="77"/>
      <c r="F88" s="77"/>
      <c r="G88" s="72"/>
    </row>
    <row r="89" spans="1:7" ht="12.75" customHeight="1">
      <c r="A89" s="75"/>
      <c r="B89" s="91"/>
      <c r="C89" s="77"/>
      <c r="D89" s="77"/>
      <c r="E89" s="77"/>
      <c r="F89" s="77"/>
      <c r="G89" s="72"/>
    </row>
    <row r="90" spans="1:7" ht="12" customHeight="1" thickBot="1">
      <c r="A90" s="64"/>
      <c r="B90" s="111"/>
      <c r="C90" s="112" t="s">
        <v>95</v>
      </c>
      <c r="D90" s="113"/>
      <c r="E90" s="114"/>
      <c r="F90" s="70"/>
      <c r="G90" s="72"/>
    </row>
    <row r="91" spans="1:7" ht="12" customHeight="1">
      <c r="A91" s="75"/>
      <c r="B91" s="115" t="s">
        <v>96</v>
      </c>
      <c r="C91" s="139">
        <v>3000</v>
      </c>
      <c r="D91" s="139">
        <v>4500</v>
      </c>
      <c r="E91" s="140">
        <v>6000</v>
      </c>
      <c r="F91" s="110"/>
      <c r="G91" s="73"/>
    </row>
    <row r="92" spans="1:7" ht="12.75" customHeight="1" thickBot="1">
      <c r="A92" s="75"/>
      <c r="B92" s="96" t="s">
        <v>97</v>
      </c>
      <c r="C92" s="97">
        <f>(G66/C91)</f>
        <v>427.1085</v>
      </c>
      <c r="D92" s="97">
        <f>+C87/D91</f>
        <v>284.739</v>
      </c>
      <c r="E92" s="116">
        <f>(G66/E91)</f>
        <v>213.55425</v>
      </c>
      <c r="F92" s="110"/>
      <c r="G92" s="73"/>
    </row>
    <row r="93" spans="1:7" ht="15" customHeight="1">
      <c r="A93" s="75"/>
      <c r="B93" s="101" t="s">
        <v>52</v>
      </c>
      <c r="C93" s="74"/>
      <c r="D93" s="74"/>
      <c r="E93" s="74"/>
      <c r="F93" s="74"/>
      <c r="G93" s="74"/>
    </row>
  </sheetData>
  <sheetProtection/>
  <mergeCells count="9">
    <mergeCell ref="B79:C79"/>
    <mergeCell ref="E13:F13"/>
    <mergeCell ref="E11:F11"/>
    <mergeCell ref="E10:F10"/>
    <mergeCell ref="E9:F9"/>
    <mergeCell ref="E14:F14"/>
    <mergeCell ref="E15:F15"/>
    <mergeCell ref="B17:G17"/>
    <mergeCell ref="E12:F12"/>
  </mergeCells>
  <printOptions/>
  <pageMargins left="0.25" right="0.25" top="0.75" bottom="0.75" header="0.3" footer="0.3"/>
  <pageSetup fitToHeight="1" fitToWidth="1" horizontalDpi="600" verticalDpi="600" orientation="portrait" paperSize="14" scale="64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hceam</dc:creator>
  <cp:keywords/>
  <dc:description/>
  <cp:lastModifiedBy>Diaz Molina Victor Leonardo</cp:lastModifiedBy>
  <cp:lastPrinted>2021-03-02T15:49:29Z</cp:lastPrinted>
  <dcterms:created xsi:type="dcterms:W3CDTF">2020-11-27T12:49:26Z</dcterms:created>
  <dcterms:modified xsi:type="dcterms:W3CDTF">2023-04-03T15:23:16Z</dcterms:modified>
  <cp:category/>
  <cp:version/>
  <cp:contentType/>
  <cp:contentStatus/>
</cp:coreProperties>
</file>