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40" windowHeight="6780"/>
  </bookViews>
  <sheets>
    <sheet name="Bov. Carne." sheetId="5" r:id="rId1"/>
  </sheets>
  <calcPr calcId="152511"/>
</workbook>
</file>

<file path=xl/calcChain.xml><?xml version="1.0" encoding="utf-8"?>
<calcChain xmlns="http://schemas.openxmlformats.org/spreadsheetml/2006/main">
  <c r="F44" i="5" l="1"/>
  <c r="C78" i="5" l="1"/>
  <c r="D77" i="5"/>
  <c r="D76" i="5"/>
  <c r="D75" i="5"/>
  <c r="D74" i="5"/>
  <c r="D73" i="5"/>
  <c r="D72" i="5"/>
  <c r="D71" i="5"/>
  <c r="D70" i="5"/>
  <c r="D78" i="5" l="1"/>
  <c r="D79" i="5" s="1"/>
  <c r="F31" i="5" l="1"/>
  <c r="E64" i="5"/>
  <c r="E63" i="5"/>
  <c r="E62" i="5"/>
  <c r="F36" i="5"/>
  <c r="F35" i="5"/>
  <c r="F15" i="5"/>
  <c r="F14" i="5"/>
  <c r="F16" i="5" l="1"/>
  <c r="F37" i="5"/>
  <c r="E65" i="5"/>
  <c r="F4" i="5" l="1"/>
  <c r="F47" i="5"/>
  <c r="F45" i="5"/>
  <c r="F46" i="5" s="1"/>
  <c r="F48" i="5" l="1"/>
</calcChain>
</file>

<file path=xl/sharedStrings.xml><?xml version="1.0" encoding="utf-8"?>
<sst xmlns="http://schemas.openxmlformats.org/spreadsheetml/2006/main" count="138" uniqueCount="106">
  <si>
    <t>RUBRO O CULTIVO</t>
  </si>
  <si>
    <t>BOVINOS CARNE</t>
  </si>
  <si>
    <t xml:space="preserve">RENDIMIENTO:  </t>
  </si>
  <si>
    <t>(Ver Nota 7)</t>
  </si>
  <si>
    <t>RAZA</t>
  </si>
  <si>
    <t>FECHA ESTIMADA  PRECIO VENTA</t>
  </si>
  <si>
    <t>NIVEL TECNOLÓGICO</t>
  </si>
  <si>
    <t>PRECIO ESPERADO</t>
  </si>
  <si>
    <t>REGIÓN</t>
  </si>
  <si>
    <t>LOS LAGOS</t>
  </si>
  <si>
    <t>INGRESO ESPERADO, CON IVA ($)</t>
  </si>
  <si>
    <t>ÁREA</t>
  </si>
  <si>
    <t>CASTRO</t>
  </si>
  <si>
    <t>DESTINO PRODUCCIÓN</t>
  </si>
  <si>
    <t>Mercado interno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</si>
  <si>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</si>
  <si>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</si>
  <si>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</si>
  <si>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</si>
  <si>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</si>
  <si>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</si>
  <si>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</si>
  <si>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</si>
  <si>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</si>
  <si>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</si>
  <si>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</si>
  <si>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Manejo sanitario Primavera </t>
  </si>
  <si>
    <t>Primavera</t>
  </si>
  <si>
    <t xml:space="preserve">Forrajeo Invernal </t>
  </si>
  <si>
    <t>Agosto-Septiembre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</si>
  <si>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</si>
  <si>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</si>
  <si>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</si>
  <si>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</si>
  <si>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</si>
  <si>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</si>
  <si>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</si>
  <si>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</si>
  <si>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</si>
  <si>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FARMACOS</t>
  </si>
  <si>
    <t>Ivermectina(2)</t>
  </si>
  <si>
    <t>Frasco 500 cc</t>
  </si>
  <si>
    <t>Otoño y primavera</t>
  </si>
  <si>
    <t>ALIMENTACION</t>
  </si>
  <si>
    <t>Heno (3)  fardos 25 kg</t>
  </si>
  <si>
    <t>kg</t>
  </si>
  <si>
    <t>invierno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</si>
  <si>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</si>
  <si>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</si>
  <si>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</si>
  <si>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</si>
  <si>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</si>
  <si>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</si>
  <si>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</si>
  <si>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</si>
  <si>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</si>
  <si>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</si>
  <si>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3. Precio esperado por ventas corresponde a precio colocado en el domicilio del comprador</t>
  </si>
  <si>
    <t>4. Los insumos aplicados (tipo y cantidad) están referidos al  Área en particular</t>
  </si>
  <si>
    <t>5. El costo de la maquinaria incluye costo del operador, combustible y  arriendo de la maquinaria propiamente tal</t>
  </si>
  <si>
    <t>6. El costo de la mano de obra incluye impuestos e  imposiciones</t>
  </si>
  <si>
    <t>CATEGORIA</t>
  </si>
  <si>
    <t>Época</t>
  </si>
  <si>
    <t>Ternero/a (venta)</t>
  </si>
  <si>
    <t>Abril-Mayo</t>
  </si>
  <si>
    <t>Vaca desecho</t>
  </si>
  <si>
    <t xml:space="preserve">Novillos </t>
  </si>
  <si>
    <t>Ingresos  esperados</t>
  </si>
  <si>
    <t>1. Precios de insumos y productos se expresan con IVA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</si>
  <si>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INDAP</t>
    </r>
  </si>
  <si>
    <r>
      <rPr>
        <b/>
        <u/>
        <sz val="9"/>
        <rFont val="Calibri"/>
        <family val="2"/>
      </rPr>
      <t>Notas</t>
    </r>
    <r>
      <rPr>
        <b/>
        <sz val="9"/>
        <rFont val="Calibri"/>
        <family val="2"/>
      </rPr>
      <t>:</t>
    </r>
  </si>
  <si>
    <t>Déficit Hídrico</t>
  </si>
  <si>
    <t xml:space="preserve">7. Sobre el  rebaño de 12  vientres  se estima la siguiente venta: </t>
  </si>
  <si>
    <t>COSTOS DIRECTOS DE PRODUCCION POR PLANTEL DE 12 VIENTRES (INCLUYE IVA)</t>
  </si>
  <si>
    <t>Marzo-Abril</t>
  </si>
  <si>
    <t>Vitamina ADE</t>
  </si>
  <si>
    <t>Frasco 100 cc</t>
  </si>
  <si>
    <t>Moskimic</t>
  </si>
  <si>
    <t>sacos de 25 kg</t>
  </si>
  <si>
    <t>PUQUELDÓN, DALCAHUE, CASTRO</t>
  </si>
  <si>
    <t>Medio</t>
  </si>
  <si>
    <t>Concentrados 25 kg</t>
  </si>
  <si>
    <t>8. Se considera 75% de parición, 20 % de reposición</t>
  </si>
  <si>
    <t>DOTACION DE GANADO.</t>
  </si>
  <si>
    <t>TIPO</t>
  </si>
  <si>
    <t>U.A.</t>
  </si>
  <si>
    <t>N°</t>
  </si>
  <si>
    <t>VACA</t>
  </si>
  <si>
    <t>VAQ.2-3</t>
  </si>
  <si>
    <t>VAQ.1-2</t>
  </si>
  <si>
    <t>TERNEROS/AS</t>
  </si>
  <si>
    <t>NOV.1-2</t>
  </si>
  <si>
    <t>NOV.2-3</t>
  </si>
  <si>
    <t>TORO</t>
  </si>
  <si>
    <t>BUEY</t>
  </si>
  <si>
    <t>TOTAL</t>
  </si>
  <si>
    <t>HAS</t>
  </si>
  <si>
    <t>JM</t>
  </si>
  <si>
    <t>OVERO NEGRO, CLAVEL</t>
  </si>
  <si>
    <t>Marzo - Abril /23</t>
  </si>
  <si>
    <t>FECHA DE VENTA</t>
  </si>
  <si>
    <t>Frasco750 cc</t>
  </si>
  <si>
    <t>Empastada otoño incluye insumos</t>
  </si>
  <si>
    <t>SALES MINERALES, ARETES, OTROS</t>
  </si>
  <si>
    <t>ABRIL - SEPTIEMBRE</t>
  </si>
  <si>
    <t xml:space="preserve">Unidad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</si>
</sst>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&quot;$&quot;\ #,##0;[Red]\-&quot;$&quot;\ #,##0"/>
    <numFmt numFmtId="166" formatCode="_-&quot;$&quot;\ * #,##0_-;\-&quot;$&quot;\ * #,##0_-;_-&quot;$&quot;\ * &quot;-&quot;_-;_-@_-"/>
    <numFmt numFmtId="167" formatCode="_-* #,##0_-;\-* #,##0_-;_-* &quot;-&quot;_-;_-@_-"/>
    <numFmt numFmtId="168" formatCode="_-* #,##0.00_-;\-* #,##0.00_-;_-* &quot;-&quot;??_-;_-@_-"/>
    <numFmt numFmtId="169" formatCode="_-* #,##0_-;\-* #,##0_-;_-* &quot;-&quot;??_-;_-@_-"/>
    <numFmt numFmtId="170" formatCode="_ * #,##0.0_ ;_ * \-#,##0.0_ ;_ * &quot;-&quot;_ ;_ @_ "/>
    <numFmt numFmtId="171" formatCode="_ * #,##0.0_ ;_ * \-#,##0.0_ ;_ * &quot;-&quot;?_ ;_ @_ "/>
    <numFmt numFmtId="172" formatCode="_ * #,##0_ ;_ * \-#,##0_ ;_ * &quot;-&quot;?_ ;_ @_ "/>
  </numFmts>
  <fonts count="22" x14ac:knownFonts="1">
    <font>
      <sz val="11"/>
      <color theme="1"/>
      <name val="Calibri"/>
      <family val="2"/>
      <scheme val="minor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i/>
      <sz val="9"/>
      <color indexed="9"/>
      <name val="Calibri"/>
      <family val="2"/>
    </font>
    <font>
      <sz val="10"/>
      <name val="Arial"/>
      <family val="2"/>
    </font>
    <font>
      <b/>
      <sz val="7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theme="0"/>
      <name val="Calibri"/>
      <family val="2"/>
    </font>
    <font>
      <b/>
      <i/>
      <sz val="9"/>
      <color indexed="8"/>
      <name val="Calibri"/>
      <family val="2"/>
    </font>
    <font>
      <sz val="9"/>
      <name val="Calibri"/>
      <family val="2"/>
      <scheme val="minor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/>
      <sz val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8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5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166" fontId="1" fillId="0" borderId="0" xfId="0" applyNumberFormat="1" applyFont="1" applyAlignment="1">
      <alignment vertical="center"/>
    </xf>
    <xf numFmtId="0" fontId="7" fillId="4" borderId="3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/>
    </xf>
    <xf numFmtId="169" fontId="8" fillId="4" borderId="4" xfId="9" applyNumberFormat="1" applyFont="1" applyFill="1" applyBorder="1" applyAlignment="1">
      <alignment vertical="center"/>
    </xf>
    <xf numFmtId="169" fontId="8" fillId="4" borderId="5" xfId="9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9" fontId="9" fillId="0" borderId="0" xfId="9" applyNumberFormat="1" applyFont="1" applyBorder="1" applyAlignment="1">
      <alignment vertical="center"/>
    </xf>
    <xf numFmtId="0" fontId="7" fillId="4" borderId="10" xfId="0" applyFont="1" applyFill="1" applyBorder="1" applyAlignment="1">
      <alignment horizontal="center" vertical="center" wrapText="1"/>
    </xf>
    <xf numFmtId="169" fontId="7" fillId="4" borderId="10" xfId="9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horizontal="center" vertical="center" wrapText="1"/>
    </xf>
    <xf numFmtId="169" fontId="7" fillId="4" borderId="11" xfId="9" applyNumberFormat="1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17" fontId="9" fillId="3" borderId="1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17" fontId="9" fillId="3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66" fontId="14" fillId="0" borderId="11" xfId="2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169" fontId="11" fillId="0" borderId="0" xfId="1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69" fontId="11" fillId="0" borderId="1" xfId="1" applyNumberFormat="1" applyFont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169" fontId="11" fillId="0" borderId="1" xfId="1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169" fontId="11" fillId="0" borderId="11" xfId="1" applyNumberFormat="1" applyFont="1" applyFill="1" applyBorder="1" applyAlignment="1">
      <alignment horizontal="right" vertical="center" wrapText="1"/>
    </xf>
    <xf numFmtId="166" fontId="14" fillId="0" borderId="11" xfId="1" applyNumberFormat="1" applyFont="1" applyFill="1" applyBorder="1" applyAlignment="1">
      <alignment vertical="center"/>
    </xf>
    <xf numFmtId="0" fontId="15" fillId="2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68" fontId="14" fillId="0" borderId="11" xfId="3" applyNumberFormat="1" applyFont="1" applyFill="1" applyBorder="1" applyAlignment="1">
      <alignment horizontal="center" vertical="center"/>
    </xf>
    <xf numFmtId="0" fontId="14" fillId="0" borderId="11" xfId="3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169" fontId="11" fillId="0" borderId="2" xfId="1" applyNumberFormat="1" applyFont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2" borderId="0" xfId="0" applyFont="1" applyFill="1" applyBorder="1" applyAlignment="1">
      <alignment vertical="center"/>
    </xf>
    <xf numFmtId="1" fontId="14" fillId="0" borderId="11" xfId="0" applyNumberFormat="1" applyFont="1" applyFill="1" applyBorder="1" applyAlignment="1">
      <alignment horizontal="center" vertical="center"/>
    </xf>
    <xf numFmtId="1" fontId="14" fillId="0" borderId="11" xfId="3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17" fontId="9" fillId="3" borderId="0" xfId="0" applyNumberFormat="1" applyFont="1" applyFill="1" applyBorder="1" applyAlignment="1">
      <alignment horizontal="right" vertical="center"/>
    </xf>
    <xf numFmtId="165" fontId="14" fillId="0" borderId="11" xfId="1" applyNumberFormat="1" applyFont="1" applyFill="1" applyBorder="1" applyAlignment="1">
      <alignment vertical="center"/>
    </xf>
    <xf numFmtId="0" fontId="11" fillId="3" borderId="11" xfId="0" applyFont="1" applyFill="1" applyBorder="1" applyAlignment="1">
      <alignment horizontal="right" vertical="center"/>
    </xf>
    <xf numFmtId="17" fontId="11" fillId="3" borderId="11" xfId="0" applyNumberFormat="1" applyFont="1" applyFill="1" applyBorder="1" applyAlignment="1">
      <alignment horizontal="right" vertical="center"/>
    </xf>
    <xf numFmtId="169" fontId="11" fillId="3" borderId="11" xfId="1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justify" vertical="center" wrapText="1"/>
    </xf>
    <xf numFmtId="0" fontId="11" fillId="3" borderId="0" xfId="0" applyFont="1" applyFill="1" applyAlignment="1">
      <alignment vertical="center"/>
    </xf>
    <xf numFmtId="169" fontId="9" fillId="3" borderId="0" xfId="9" applyNumberFormat="1" applyFont="1" applyFill="1" applyBorder="1" applyAlignment="1">
      <alignment vertical="center"/>
    </xf>
    <xf numFmtId="166" fontId="14" fillId="3" borderId="11" xfId="0" applyNumberFormat="1" applyFont="1" applyFill="1" applyBorder="1" applyAlignment="1">
      <alignment vertical="center"/>
    </xf>
    <xf numFmtId="169" fontId="11" fillId="3" borderId="0" xfId="1" applyNumberFormat="1" applyFont="1" applyFill="1" applyBorder="1" applyAlignment="1">
      <alignment horizontal="right" vertical="center"/>
    </xf>
    <xf numFmtId="169" fontId="11" fillId="3" borderId="1" xfId="1" applyNumberFormat="1" applyFont="1" applyFill="1" applyBorder="1" applyAlignment="1">
      <alignment horizontal="right" vertical="center"/>
    </xf>
    <xf numFmtId="169" fontId="11" fillId="3" borderId="1" xfId="1" applyNumberFormat="1" applyFont="1" applyFill="1" applyBorder="1" applyAlignment="1">
      <alignment horizontal="right" vertical="center" wrapText="1"/>
    </xf>
    <xf numFmtId="169" fontId="11" fillId="3" borderId="11" xfId="1" applyNumberFormat="1" applyFont="1" applyFill="1" applyBorder="1" applyAlignment="1">
      <alignment horizontal="right" vertical="center" wrapText="1"/>
    </xf>
    <xf numFmtId="169" fontId="11" fillId="3" borderId="2" xfId="1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169" fontId="14" fillId="4" borderId="11" xfId="9" applyNumberFormat="1" applyFont="1" applyFill="1" applyBorder="1" applyAlignment="1">
      <alignment vertical="center"/>
    </xf>
    <xf numFmtId="169" fontId="14" fillId="4" borderId="5" xfId="9" applyNumberFormat="1" applyFont="1" applyFill="1" applyBorder="1" applyAlignment="1">
      <alignment vertical="center"/>
    </xf>
    <xf numFmtId="0" fontId="14" fillId="3" borderId="11" xfId="0" applyFont="1" applyFill="1" applyBorder="1" applyAlignment="1">
      <alignment horizontal="right" vertical="center"/>
    </xf>
    <xf numFmtId="14" fontId="11" fillId="3" borderId="16" xfId="0" applyNumberFormat="1" applyFont="1" applyFill="1" applyBorder="1" applyAlignment="1">
      <alignment horizontal="right" vertical="center" wrapText="1"/>
    </xf>
    <xf numFmtId="0" fontId="11" fillId="3" borderId="15" xfId="0" applyFont="1" applyFill="1" applyBorder="1" applyAlignment="1">
      <alignment horizontal="right" vertical="center" wrapText="1"/>
    </xf>
    <xf numFmtId="0" fontId="7" fillId="6" borderId="3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/>
    </xf>
    <xf numFmtId="169" fontId="8" fillId="6" borderId="4" xfId="9" applyNumberFormat="1" applyFont="1" applyFill="1" applyBorder="1" applyAlignment="1">
      <alignment vertical="center"/>
    </xf>
    <xf numFmtId="169" fontId="8" fillId="6" borderId="0" xfId="9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17" xfId="0" applyFont="1" applyBorder="1"/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/>
    <xf numFmtId="170" fontId="20" fillId="0" borderId="21" xfId="1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171" fontId="20" fillId="0" borderId="22" xfId="0" applyNumberFormat="1" applyFont="1" applyBorder="1" applyAlignment="1">
      <alignment horizontal="center"/>
    </xf>
    <xf numFmtId="0" fontId="20" fillId="0" borderId="23" xfId="0" applyFont="1" applyBorder="1"/>
    <xf numFmtId="170" fontId="20" fillId="0" borderId="15" xfId="1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71" fontId="20" fillId="0" borderId="24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170" fontId="20" fillId="0" borderId="18" xfId="10" applyNumberFormat="1" applyFont="1" applyBorder="1" applyAlignment="1">
      <alignment horizontal="center"/>
    </xf>
    <xf numFmtId="172" fontId="20" fillId="0" borderId="19" xfId="0" applyNumberFormat="1" applyFont="1" applyBorder="1" applyAlignment="1">
      <alignment horizontal="center"/>
    </xf>
    <xf numFmtId="171" fontId="20" fillId="0" borderId="19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170" fontId="20" fillId="0" borderId="26" xfId="10" applyNumberFormat="1" applyFont="1" applyBorder="1" applyAlignment="1">
      <alignment horizontal="center"/>
    </xf>
    <xf numFmtId="0" fontId="20" fillId="0" borderId="26" xfId="0" applyFont="1" applyBorder="1"/>
    <xf numFmtId="167" fontId="20" fillId="0" borderId="27" xfId="10" applyFont="1" applyBorder="1" applyAlignment="1">
      <alignment horizontal="center"/>
    </xf>
    <xf numFmtId="0" fontId="11" fillId="0" borderId="16" xfId="0" applyFont="1" applyBorder="1" applyAlignment="1">
      <alignment vertical="center" wrapText="1"/>
    </xf>
    <xf numFmtId="0" fontId="12" fillId="5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 vertical="center"/>
    </xf>
    <xf numFmtId="0" fontId="21" fillId="3" borderId="11" xfId="0" applyFont="1" applyFill="1" applyBorder="1" applyAlignment="1">
      <alignment horizontal="right" vertical="center" wrapText="1"/>
    </xf>
  </cellXfs>
  <cellStyles count="11">
    <cellStyle name="Millares" xfId="9" builtinId="3"/>
    <cellStyle name="Millares [0]" xfId="10" builtinId="6"/>
    <cellStyle name="Millares 2" xfId="1"/>
    <cellStyle name="Millares 4" xfId="2"/>
    <cellStyle name="Millares 6" xfId="3"/>
    <cellStyle name="Moneda 2" xfId="4"/>
    <cellStyle name="Normal" xfId="0" builtinId="0"/>
    <cellStyle name="Normal 2" xfId="5"/>
    <cellStyle name="Normal 4" xfId="6"/>
    <cellStyle name="Normal 4 2" xfId="7"/>
    <cellStyle name="Porcentaje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showGridLines="0" tabSelected="1" topLeftCell="A22" zoomScale="140" zoomScaleNormal="140" workbookViewId="0">
      <selection activeCell="H25" sqref="H25"/>
    </sheetView>
  </sheetViews>
  <sheetFormatPr baseColWidth="10" defaultColWidth="11.453125" defaultRowHeight="7" x14ac:dyDescent="0.35"/>
  <cols>
    <col min="1" max="1" width="25.1796875" style="1" customWidth="1"/>
    <col min="2" max="2" width="14.81640625" style="1" customWidth="1"/>
    <col min="3" max="3" width="9.453125" style="1" customWidth="1"/>
    <col min="4" max="4" width="16.26953125" style="1" customWidth="1"/>
    <col min="5" max="5" width="10.1796875" style="1" customWidth="1"/>
    <col min="6" max="6" width="13.54296875" style="77" customWidth="1"/>
    <col min="7" max="7" width="3.90625" style="1" customWidth="1"/>
    <col min="8" max="16384" width="11.453125" style="1"/>
  </cols>
  <sheetData>
    <row r="1" spans="1:9" ht="14.25" customHeight="1" x14ac:dyDescent="0.35">
      <c r="A1" s="21" t="s">
        <v>0</v>
      </c>
      <c r="B1" s="80" t="s">
        <v>1</v>
      </c>
      <c r="C1" s="23"/>
      <c r="D1" s="108" t="s">
        <v>2</v>
      </c>
      <c r="E1" s="108"/>
      <c r="F1" s="65" t="s">
        <v>3</v>
      </c>
    </row>
    <row r="2" spans="1:9" ht="12" x14ac:dyDescent="0.35">
      <c r="A2" s="62" t="s">
        <v>4</v>
      </c>
      <c r="B2" s="119" t="s">
        <v>98</v>
      </c>
      <c r="C2" s="23"/>
      <c r="D2" s="109" t="s">
        <v>5</v>
      </c>
      <c r="E2" s="109"/>
      <c r="F2" s="66" t="s">
        <v>99</v>
      </c>
      <c r="G2" s="2"/>
    </row>
    <row r="3" spans="1:9" ht="12" x14ac:dyDescent="0.35">
      <c r="A3" s="62" t="s">
        <v>6</v>
      </c>
      <c r="B3" s="22" t="s">
        <v>80</v>
      </c>
      <c r="C3" s="23"/>
      <c r="D3" s="109" t="s">
        <v>7</v>
      </c>
      <c r="E3" s="109"/>
      <c r="F3" s="65" t="s">
        <v>3</v>
      </c>
    </row>
    <row r="4" spans="1:9" ht="12" x14ac:dyDescent="0.35">
      <c r="A4" s="62" t="s">
        <v>8</v>
      </c>
      <c r="B4" s="22" t="s">
        <v>9</v>
      </c>
      <c r="C4" s="23"/>
      <c r="D4" s="109" t="s">
        <v>10</v>
      </c>
      <c r="E4" s="109"/>
      <c r="F4" s="67">
        <f>+E65</f>
        <v>4800000</v>
      </c>
    </row>
    <row r="5" spans="1:9" ht="12" x14ac:dyDescent="0.35">
      <c r="A5" s="62" t="s">
        <v>11</v>
      </c>
      <c r="B5" s="22" t="s">
        <v>12</v>
      </c>
      <c r="C5" s="23"/>
      <c r="D5" s="109" t="s">
        <v>13</v>
      </c>
      <c r="E5" s="109"/>
      <c r="F5" s="65" t="s">
        <v>14</v>
      </c>
      <c r="G5" s="2"/>
    </row>
    <row r="6" spans="1:9" ht="18.5" customHeight="1" x14ac:dyDescent="0.35">
      <c r="A6" s="62" t="s">
        <v>15</v>
      </c>
      <c r="B6" s="120" t="s">
        <v>79</v>
      </c>
      <c r="C6" s="23"/>
      <c r="D6" s="107" t="s">
        <v>100</v>
      </c>
      <c r="E6" s="107"/>
      <c r="F6" s="81" t="s">
        <v>99</v>
      </c>
      <c r="G6" s="2"/>
    </row>
    <row r="7" spans="1:9" ht="9" customHeight="1" x14ac:dyDescent="0.35">
      <c r="A7" s="62" t="s">
        <v>16</v>
      </c>
      <c r="B7" s="24">
        <v>45036</v>
      </c>
      <c r="C7" s="23"/>
      <c r="D7" s="116" t="s">
        <v>17</v>
      </c>
      <c r="E7" s="116"/>
      <c r="F7" s="82" t="s">
        <v>71</v>
      </c>
      <c r="G7" s="2"/>
    </row>
    <row r="8" spans="1:9" ht="12" hidden="1" x14ac:dyDescent="0.35">
      <c r="A8" s="25"/>
      <c r="B8" s="63"/>
      <c r="C8" s="23"/>
      <c r="D8" s="116"/>
      <c r="E8" s="116"/>
      <c r="F8" s="82"/>
      <c r="G8" s="2"/>
    </row>
    <row r="9" spans="1:9" ht="12" x14ac:dyDescent="0.35">
      <c r="A9" s="25"/>
      <c r="B9" s="26"/>
      <c r="C9" s="27"/>
      <c r="D9" s="27"/>
      <c r="E9" s="27"/>
      <c r="F9" s="68"/>
      <c r="G9" s="2"/>
    </row>
    <row r="10" spans="1:9" ht="12" x14ac:dyDescent="0.35">
      <c r="A10" s="117" t="s">
        <v>73</v>
      </c>
      <c r="B10" s="117"/>
      <c r="C10" s="117"/>
      <c r="D10" s="117"/>
      <c r="E10" s="117"/>
      <c r="F10" s="117"/>
    </row>
    <row r="11" spans="1:9" ht="12" x14ac:dyDescent="0.35">
      <c r="A11" s="23"/>
      <c r="B11" s="28"/>
      <c r="C11" s="28"/>
      <c r="D11" s="29"/>
      <c r="E11" s="30"/>
      <c r="F11" s="69"/>
    </row>
    <row r="12" spans="1:9" ht="12" x14ac:dyDescent="0.35">
      <c r="A12" s="18" t="s">
        <v>18</v>
      </c>
      <c r="B12" s="14"/>
      <c r="C12" s="14"/>
      <c r="D12" s="14"/>
      <c r="E12" s="15"/>
      <c r="F12" s="70"/>
    </row>
    <row r="13" spans="1:9" ht="24" x14ac:dyDescent="0.35">
      <c r="A13" s="19" t="s">
        <v>19</v>
      </c>
      <c r="B13" s="19" t="s">
        <v>20</v>
      </c>
      <c r="C13" s="19" t="s">
        <v>21</v>
      </c>
      <c r="D13" s="19" t="s">
        <v>22</v>
      </c>
      <c r="E13" s="20" t="s">
        <v>23</v>
      </c>
      <c r="F13" s="20" t="s">
        <v>24</v>
      </c>
    </row>
    <row r="14" spans="1:9" ht="12" x14ac:dyDescent="0.35">
      <c r="A14" s="31" t="s">
        <v>26</v>
      </c>
      <c r="B14" s="32" t="s">
        <v>25</v>
      </c>
      <c r="C14" s="33">
        <v>1</v>
      </c>
      <c r="D14" s="33" t="s">
        <v>27</v>
      </c>
      <c r="E14" s="34">
        <v>35000</v>
      </c>
      <c r="F14" s="71">
        <f t="shared" ref="F14:F15" si="0">+E14*C14</f>
        <v>35000</v>
      </c>
      <c r="H14" s="3"/>
      <c r="I14" s="3"/>
    </row>
    <row r="15" spans="1:9" ht="12" x14ac:dyDescent="0.35">
      <c r="A15" s="35" t="s">
        <v>28</v>
      </c>
      <c r="B15" s="32" t="s">
        <v>25</v>
      </c>
      <c r="C15" s="33">
        <v>5</v>
      </c>
      <c r="D15" s="33" t="s">
        <v>29</v>
      </c>
      <c r="E15" s="34">
        <v>35000</v>
      </c>
      <c r="F15" s="71">
        <f t="shared" si="0"/>
        <v>175000</v>
      </c>
      <c r="H15" s="3"/>
      <c r="I15" s="3"/>
    </row>
    <row r="16" spans="1:9" ht="12" x14ac:dyDescent="0.35">
      <c r="A16" s="118" t="s">
        <v>30</v>
      </c>
      <c r="B16" s="118"/>
      <c r="C16" s="118"/>
      <c r="D16" s="118"/>
      <c r="E16" s="118"/>
      <c r="F16" s="78">
        <f>SUM(F14:F15)</f>
        <v>210000</v>
      </c>
    </row>
    <row r="17" spans="1:11" ht="12" x14ac:dyDescent="0.35">
      <c r="A17" s="27"/>
      <c r="B17" s="36"/>
      <c r="C17" s="36"/>
      <c r="D17" s="36"/>
      <c r="E17" s="37"/>
      <c r="F17" s="72"/>
    </row>
    <row r="18" spans="1:11" ht="12" x14ac:dyDescent="0.35">
      <c r="A18" s="13" t="s">
        <v>31</v>
      </c>
      <c r="B18" s="14"/>
      <c r="C18" s="14"/>
      <c r="D18" s="14"/>
      <c r="E18" s="15"/>
      <c r="F18" s="70"/>
    </row>
    <row r="19" spans="1:11" ht="24" x14ac:dyDescent="0.35">
      <c r="A19" s="16" t="s">
        <v>19</v>
      </c>
      <c r="B19" s="16" t="s">
        <v>20</v>
      </c>
      <c r="C19" s="16" t="s">
        <v>21</v>
      </c>
      <c r="D19" s="16" t="s">
        <v>22</v>
      </c>
      <c r="E19" s="17" t="s">
        <v>23</v>
      </c>
      <c r="F19" s="17" t="s">
        <v>24</v>
      </c>
      <c r="K19" s="4"/>
    </row>
    <row r="20" spans="1:11" ht="12" x14ac:dyDescent="0.35">
      <c r="A20" s="38"/>
      <c r="B20" s="39"/>
      <c r="C20" s="39"/>
      <c r="D20" s="39"/>
      <c r="E20" s="40"/>
      <c r="F20" s="73"/>
      <c r="J20" s="4"/>
    </row>
    <row r="21" spans="1:11" ht="12" x14ac:dyDescent="0.35">
      <c r="A21" s="110" t="s">
        <v>32</v>
      </c>
      <c r="B21" s="111"/>
      <c r="C21" s="111"/>
      <c r="D21" s="111"/>
      <c r="E21" s="112"/>
      <c r="F21" s="12"/>
      <c r="K21" s="4"/>
    </row>
    <row r="22" spans="1:11" ht="12" x14ac:dyDescent="0.35">
      <c r="A22" s="27"/>
      <c r="B22" s="36"/>
      <c r="C22" s="36"/>
      <c r="D22" s="36"/>
      <c r="E22" s="37"/>
      <c r="F22" s="72"/>
      <c r="J22" s="4"/>
    </row>
    <row r="23" spans="1:11" ht="12" x14ac:dyDescent="0.35">
      <c r="A23" s="13" t="s">
        <v>33</v>
      </c>
      <c r="B23" s="14"/>
      <c r="C23" s="14"/>
      <c r="D23" s="14"/>
      <c r="E23" s="15"/>
      <c r="F23" s="70"/>
    </row>
    <row r="24" spans="1:11" ht="24" x14ac:dyDescent="0.35">
      <c r="A24" s="16" t="s">
        <v>19</v>
      </c>
      <c r="B24" s="16" t="s">
        <v>20</v>
      </c>
      <c r="C24" s="16" t="s">
        <v>21</v>
      </c>
      <c r="D24" s="16" t="s">
        <v>22</v>
      </c>
      <c r="E24" s="17" t="s">
        <v>23</v>
      </c>
      <c r="F24" s="17" t="s">
        <v>24</v>
      </c>
    </row>
    <row r="25" spans="1:11" ht="12" x14ac:dyDescent="0.35">
      <c r="A25" s="41" t="s">
        <v>102</v>
      </c>
      <c r="B25" s="42" t="s">
        <v>97</v>
      </c>
      <c r="C25" s="42">
        <v>4</v>
      </c>
      <c r="D25" s="42" t="s">
        <v>74</v>
      </c>
      <c r="E25" s="43">
        <v>275000</v>
      </c>
      <c r="F25" s="74">
        <v>1100000</v>
      </c>
      <c r="K25" s="5"/>
    </row>
    <row r="26" spans="1:11" ht="12" x14ac:dyDescent="0.35">
      <c r="A26" s="110" t="s">
        <v>34</v>
      </c>
      <c r="B26" s="111"/>
      <c r="C26" s="111"/>
      <c r="D26" s="111"/>
      <c r="E26" s="112"/>
      <c r="F26" s="12"/>
    </row>
    <row r="27" spans="1:11" ht="12" x14ac:dyDescent="0.35">
      <c r="A27" s="27"/>
      <c r="B27" s="36"/>
      <c r="C27" s="36"/>
      <c r="D27" s="36"/>
      <c r="E27" s="37"/>
      <c r="F27" s="72"/>
    </row>
    <row r="28" spans="1:11" ht="15" customHeight="1" x14ac:dyDescent="0.35">
      <c r="A28" s="18" t="s">
        <v>35</v>
      </c>
      <c r="B28" s="14"/>
      <c r="C28" s="14"/>
      <c r="D28" s="14"/>
      <c r="E28" s="15"/>
      <c r="F28" s="70"/>
    </row>
    <row r="29" spans="1:11" ht="24" x14ac:dyDescent="0.35">
      <c r="A29" s="19" t="s">
        <v>36</v>
      </c>
      <c r="B29" s="19" t="s">
        <v>37</v>
      </c>
      <c r="C29" s="19" t="s">
        <v>38</v>
      </c>
      <c r="D29" s="19" t="s">
        <v>22</v>
      </c>
      <c r="E29" s="20" t="s">
        <v>23</v>
      </c>
      <c r="F29" s="20" t="s">
        <v>24</v>
      </c>
    </row>
    <row r="30" spans="1:11" ht="15" customHeight="1" x14ac:dyDescent="0.35">
      <c r="A30" s="44" t="s">
        <v>39</v>
      </c>
      <c r="B30" s="45"/>
      <c r="C30" s="45"/>
      <c r="D30" s="45"/>
      <c r="E30" s="46"/>
      <c r="F30" s="75"/>
    </row>
    <row r="31" spans="1:11" ht="15" customHeight="1" x14ac:dyDescent="0.35">
      <c r="A31" s="31" t="s">
        <v>75</v>
      </c>
      <c r="B31" s="33" t="s">
        <v>76</v>
      </c>
      <c r="C31" s="33">
        <v>1</v>
      </c>
      <c r="D31" s="33" t="s">
        <v>42</v>
      </c>
      <c r="E31" s="47">
        <v>11400</v>
      </c>
      <c r="F31" s="71">
        <f>+E31*C31</f>
        <v>11400</v>
      </c>
    </row>
    <row r="32" spans="1:11" ht="15" customHeight="1" x14ac:dyDescent="0.35">
      <c r="A32" s="31" t="s">
        <v>40</v>
      </c>
      <c r="B32" s="33" t="s">
        <v>41</v>
      </c>
      <c r="C32" s="33">
        <v>1</v>
      </c>
      <c r="D32" s="33" t="s">
        <v>42</v>
      </c>
      <c r="E32" s="47">
        <v>50000</v>
      </c>
      <c r="F32" s="71">
        <v>50000</v>
      </c>
    </row>
    <row r="33" spans="1:12" ht="15" customHeight="1" x14ac:dyDescent="0.35">
      <c r="A33" s="31" t="s">
        <v>77</v>
      </c>
      <c r="B33" s="33" t="s">
        <v>101</v>
      </c>
      <c r="C33" s="33">
        <v>1</v>
      </c>
      <c r="D33" s="33" t="s">
        <v>42</v>
      </c>
      <c r="E33" s="47">
        <v>30000</v>
      </c>
      <c r="F33" s="71">
        <v>130000</v>
      </c>
    </row>
    <row r="34" spans="1:12" ht="15" customHeight="1" x14ac:dyDescent="0.35">
      <c r="A34" s="48" t="s">
        <v>43</v>
      </c>
      <c r="B34" s="49"/>
      <c r="C34" s="49"/>
      <c r="D34" s="50"/>
      <c r="E34" s="46"/>
      <c r="F34" s="71"/>
    </row>
    <row r="35" spans="1:12" ht="15" customHeight="1" x14ac:dyDescent="0.35">
      <c r="A35" s="31" t="s">
        <v>44</v>
      </c>
      <c r="B35" s="51" t="s">
        <v>45</v>
      </c>
      <c r="C35" s="52">
        <v>200</v>
      </c>
      <c r="D35" s="33" t="s">
        <v>46</v>
      </c>
      <c r="E35" s="47">
        <v>4000</v>
      </c>
      <c r="F35" s="71">
        <f t="shared" ref="F35:F36" si="1">+E35*C35</f>
        <v>800000</v>
      </c>
      <c r="H35" s="2"/>
      <c r="I35" s="2"/>
      <c r="J35" s="2"/>
      <c r="K35" s="2"/>
      <c r="L35" s="2"/>
    </row>
    <row r="36" spans="1:12" ht="23.25" customHeight="1" x14ac:dyDescent="0.35">
      <c r="A36" s="35" t="s">
        <v>81</v>
      </c>
      <c r="B36" s="51" t="s">
        <v>78</v>
      </c>
      <c r="C36" s="52">
        <v>20</v>
      </c>
      <c r="D36" s="33" t="s">
        <v>46</v>
      </c>
      <c r="E36" s="47">
        <v>11300</v>
      </c>
      <c r="F36" s="71">
        <f t="shared" si="1"/>
        <v>226000</v>
      </c>
      <c r="H36" s="2"/>
      <c r="I36" s="2"/>
      <c r="J36" s="2"/>
      <c r="K36" s="2"/>
      <c r="L36" s="2"/>
    </row>
    <row r="37" spans="1:12" ht="15" customHeight="1" x14ac:dyDescent="0.35">
      <c r="A37" s="118" t="s">
        <v>47</v>
      </c>
      <c r="B37" s="118"/>
      <c r="C37" s="118"/>
      <c r="D37" s="118"/>
      <c r="E37" s="118"/>
      <c r="F37" s="78">
        <f>SUM(F31:F36)</f>
        <v>1217400</v>
      </c>
      <c r="H37" s="2"/>
      <c r="I37" s="2"/>
      <c r="J37" s="2"/>
      <c r="K37" s="2"/>
      <c r="L37" s="2"/>
    </row>
    <row r="38" spans="1:12" ht="15" customHeight="1" x14ac:dyDescent="0.35">
      <c r="A38" s="30"/>
      <c r="B38" s="36"/>
      <c r="C38" s="36"/>
      <c r="D38" s="36"/>
      <c r="E38" s="37"/>
      <c r="F38" s="72"/>
      <c r="H38" s="2"/>
      <c r="I38" s="2"/>
      <c r="J38" s="2"/>
      <c r="K38" s="2"/>
      <c r="L38" s="2"/>
    </row>
    <row r="39" spans="1:12" ht="15" customHeight="1" x14ac:dyDescent="0.35">
      <c r="A39" s="13" t="s">
        <v>48</v>
      </c>
      <c r="B39" s="14"/>
      <c r="C39" s="14"/>
      <c r="D39" s="14"/>
      <c r="E39" s="15"/>
      <c r="F39" s="70"/>
      <c r="H39" s="2"/>
      <c r="I39" s="2"/>
      <c r="J39" s="2"/>
      <c r="K39" s="2"/>
      <c r="L39" s="2"/>
    </row>
    <row r="40" spans="1:12" ht="24" x14ac:dyDescent="0.35">
      <c r="A40" s="16" t="s">
        <v>49</v>
      </c>
      <c r="B40" s="16" t="s">
        <v>37</v>
      </c>
      <c r="C40" s="16" t="s">
        <v>38</v>
      </c>
      <c r="D40" s="16" t="s">
        <v>22</v>
      </c>
      <c r="E40" s="17" t="s">
        <v>23</v>
      </c>
      <c r="F40" s="17" t="s">
        <v>24</v>
      </c>
      <c r="H40" s="2"/>
      <c r="I40" s="2"/>
      <c r="J40" s="2"/>
      <c r="K40" s="2"/>
      <c r="L40" s="2"/>
    </row>
    <row r="41" spans="1:12" ht="15" customHeight="1" x14ac:dyDescent="0.35">
      <c r="A41" s="53" t="s">
        <v>103</v>
      </c>
      <c r="B41" s="54" t="s">
        <v>105</v>
      </c>
      <c r="C41" s="54">
        <v>1</v>
      </c>
      <c r="D41" s="54" t="s">
        <v>104</v>
      </c>
      <c r="E41" s="55">
        <v>100000</v>
      </c>
      <c r="F41" s="76">
        <v>100000</v>
      </c>
      <c r="H41" s="6"/>
      <c r="I41" s="6"/>
      <c r="J41" s="6"/>
      <c r="K41" s="6"/>
      <c r="L41" s="6"/>
    </row>
    <row r="42" spans="1:12" ht="15" customHeight="1" x14ac:dyDescent="0.35">
      <c r="A42" s="110" t="s">
        <v>50</v>
      </c>
      <c r="B42" s="111"/>
      <c r="C42" s="111"/>
      <c r="D42" s="111"/>
      <c r="E42" s="112"/>
      <c r="F42" s="12"/>
      <c r="H42" s="2"/>
      <c r="I42" s="2"/>
      <c r="J42" s="2"/>
      <c r="K42" s="2"/>
      <c r="L42" s="2"/>
    </row>
    <row r="43" spans="1:12" ht="15" customHeight="1" x14ac:dyDescent="0.35">
      <c r="A43" s="30"/>
      <c r="B43" s="36"/>
      <c r="C43" s="36"/>
      <c r="D43" s="36"/>
      <c r="E43" s="37"/>
      <c r="F43" s="72"/>
    </row>
    <row r="44" spans="1:12" ht="15" customHeight="1" x14ac:dyDescent="0.35">
      <c r="A44" s="83" t="s">
        <v>51</v>
      </c>
      <c r="B44" s="84"/>
      <c r="C44" s="84"/>
      <c r="D44" s="84"/>
      <c r="E44" s="85"/>
      <c r="F44" s="86">
        <f>F16+F37+F25+F41</f>
        <v>2627400</v>
      </c>
    </row>
    <row r="45" spans="1:12" ht="12" x14ac:dyDescent="0.35">
      <c r="A45" s="9" t="s">
        <v>52</v>
      </c>
      <c r="B45" s="10"/>
      <c r="C45" s="10"/>
      <c r="D45" s="10"/>
      <c r="E45" s="11"/>
      <c r="F45" s="86">
        <f>F44*0.05</f>
        <v>131370</v>
      </c>
    </row>
    <row r="46" spans="1:12" ht="12" x14ac:dyDescent="0.35">
      <c r="A46" s="83" t="s">
        <v>53</v>
      </c>
      <c r="B46" s="84"/>
      <c r="C46" s="84"/>
      <c r="D46" s="84"/>
      <c r="E46" s="85"/>
      <c r="F46" s="86">
        <f>F44+F45</f>
        <v>2758770</v>
      </c>
      <c r="H46" s="7"/>
      <c r="I46" s="3"/>
      <c r="J46" s="3"/>
    </row>
    <row r="47" spans="1:12" ht="12" x14ac:dyDescent="0.35">
      <c r="A47" s="9" t="s">
        <v>54</v>
      </c>
      <c r="B47" s="10"/>
      <c r="C47" s="10"/>
      <c r="D47" s="10"/>
      <c r="E47" s="11"/>
      <c r="F47" s="86">
        <f>+E65</f>
        <v>4800000</v>
      </c>
      <c r="H47" s="3"/>
      <c r="I47" s="3"/>
      <c r="J47" s="3"/>
    </row>
    <row r="48" spans="1:12" ht="12" x14ac:dyDescent="0.35">
      <c r="A48" s="83" t="s">
        <v>55</v>
      </c>
      <c r="B48" s="84"/>
      <c r="C48" s="84"/>
      <c r="D48" s="84"/>
      <c r="E48" s="85"/>
      <c r="F48" s="86">
        <f>F47-F46</f>
        <v>2041230</v>
      </c>
    </row>
    <row r="49" spans="1:6" ht="12" x14ac:dyDescent="0.35">
      <c r="A49" s="56" t="s">
        <v>69</v>
      </c>
      <c r="B49" s="23"/>
      <c r="C49" s="23"/>
      <c r="D49" s="23"/>
      <c r="E49" s="23"/>
      <c r="F49" s="69"/>
    </row>
    <row r="50" spans="1:6" ht="12" x14ac:dyDescent="0.35">
      <c r="A50" s="56"/>
      <c r="B50" s="23"/>
      <c r="C50" s="23"/>
      <c r="D50" s="23"/>
      <c r="E50" s="23"/>
      <c r="F50" s="69"/>
    </row>
    <row r="51" spans="1:6" ht="12" x14ac:dyDescent="0.35">
      <c r="A51" s="57" t="s">
        <v>70</v>
      </c>
      <c r="B51" s="23"/>
      <c r="C51" s="23"/>
      <c r="D51" s="23"/>
      <c r="E51" s="23"/>
      <c r="F51" s="69"/>
    </row>
    <row r="52" spans="1:6" ht="12" x14ac:dyDescent="0.35">
      <c r="A52" s="58" t="s">
        <v>68</v>
      </c>
      <c r="B52" s="23"/>
      <c r="C52" s="23"/>
      <c r="D52" s="23"/>
      <c r="E52" s="23"/>
      <c r="F52" s="69"/>
    </row>
    <row r="53" spans="1:6" ht="12" x14ac:dyDescent="0.35">
      <c r="A53" s="58" t="s">
        <v>56</v>
      </c>
      <c r="B53" s="23"/>
      <c r="C53" s="23"/>
      <c r="D53" s="23"/>
      <c r="E53" s="23"/>
      <c r="F53" s="69"/>
    </row>
    <row r="54" spans="1:6" ht="12" x14ac:dyDescent="0.35">
      <c r="A54" s="58" t="s">
        <v>57</v>
      </c>
      <c r="B54" s="23"/>
      <c r="C54" s="23"/>
      <c r="D54" s="23"/>
      <c r="E54" s="23"/>
      <c r="F54" s="69"/>
    </row>
    <row r="55" spans="1:6" ht="12" x14ac:dyDescent="0.35">
      <c r="A55" s="58" t="s">
        <v>58</v>
      </c>
      <c r="B55" s="23"/>
      <c r="C55" s="23"/>
      <c r="D55" s="23"/>
      <c r="E55" s="23"/>
      <c r="F55" s="69"/>
    </row>
    <row r="56" spans="1:6" ht="12" x14ac:dyDescent="0.35">
      <c r="A56" s="58" t="s">
        <v>59</v>
      </c>
      <c r="B56" s="23"/>
      <c r="C56" s="23"/>
      <c r="D56" s="23"/>
      <c r="E56" s="23"/>
      <c r="F56" s="69"/>
    </row>
    <row r="57" spans="1:6" ht="12" x14ac:dyDescent="0.35">
      <c r="A57" s="58" t="s">
        <v>60</v>
      </c>
      <c r="B57" s="23"/>
      <c r="C57" s="23"/>
      <c r="D57" s="23"/>
      <c r="E57" s="23"/>
      <c r="F57" s="69"/>
    </row>
    <row r="58" spans="1:6" ht="12" x14ac:dyDescent="0.35">
      <c r="A58" s="59" t="s">
        <v>72</v>
      </c>
      <c r="B58" s="59"/>
      <c r="C58" s="59"/>
      <c r="D58" s="59"/>
      <c r="E58" s="59"/>
      <c r="F58" s="69"/>
    </row>
    <row r="59" spans="1:6" ht="12" x14ac:dyDescent="0.35">
      <c r="A59" s="23" t="s">
        <v>82</v>
      </c>
      <c r="B59" s="59"/>
      <c r="C59" s="59"/>
      <c r="D59" s="59"/>
      <c r="E59" s="59"/>
      <c r="F59" s="69"/>
    </row>
    <row r="60" spans="1:6" ht="12" x14ac:dyDescent="0.35">
      <c r="A60" s="59"/>
      <c r="B60" s="59"/>
      <c r="C60" s="59"/>
      <c r="D60" s="59"/>
      <c r="E60" s="59"/>
      <c r="F60" s="69"/>
    </row>
    <row r="61" spans="1:6" ht="24" x14ac:dyDescent="0.35">
      <c r="A61" s="16" t="s">
        <v>61</v>
      </c>
      <c r="B61" s="16" t="s">
        <v>38</v>
      </c>
      <c r="C61" s="16" t="s">
        <v>62</v>
      </c>
      <c r="D61" s="16" t="s">
        <v>23</v>
      </c>
      <c r="E61" s="17" t="s">
        <v>24</v>
      </c>
      <c r="F61" s="69"/>
    </row>
    <row r="62" spans="1:6" ht="12" x14ac:dyDescent="0.35">
      <c r="A62" s="31" t="s">
        <v>63</v>
      </c>
      <c r="B62" s="60">
        <v>6</v>
      </c>
      <c r="C62" s="33" t="s">
        <v>64</v>
      </c>
      <c r="D62" s="47">
        <v>350000</v>
      </c>
      <c r="E62" s="71">
        <f>+D62*B62</f>
        <v>2100000</v>
      </c>
      <c r="F62" s="69"/>
    </row>
    <row r="63" spans="1:6" ht="12" x14ac:dyDescent="0.35">
      <c r="A63" s="31" t="s">
        <v>65</v>
      </c>
      <c r="B63" s="60">
        <v>2</v>
      </c>
      <c r="C63" s="33" t="s">
        <v>64</v>
      </c>
      <c r="D63" s="47">
        <v>500000</v>
      </c>
      <c r="E63" s="71">
        <f t="shared" ref="E63:E64" si="2">+D63*B63</f>
        <v>1000000</v>
      </c>
      <c r="F63" s="69"/>
    </row>
    <row r="64" spans="1:6" ht="12" x14ac:dyDescent="0.35">
      <c r="A64" s="31" t="s">
        <v>66</v>
      </c>
      <c r="B64" s="61">
        <v>2</v>
      </c>
      <c r="C64" s="33" t="s">
        <v>64</v>
      </c>
      <c r="D64" s="64">
        <v>850000</v>
      </c>
      <c r="E64" s="71">
        <f t="shared" si="2"/>
        <v>1700000</v>
      </c>
      <c r="F64" s="69"/>
    </row>
    <row r="65" spans="1:7" ht="12" x14ac:dyDescent="0.35">
      <c r="A65" s="113" t="s">
        <v>67</v>
      </c>
      <c r="B65" s="114"/>
      <c r="C65" s="114"/>
      <c r="D65" s="115"/>
      <c r="E65" s="79">
        <f>SUM(E62:E64)</f>
        <v>4800000</v>
      </c>
      <c r="F65" s="69"/>
    </row>
    <row r="66" spans="1:7" x14ac:dyDescent="0.35">
      <c r="E66" s="8"/>
    </row>
    <row r="68" spans="1:7" ht="13.5" thickBot="1" x14ac:dyDescent="0.4">
      <c r="A68" s="87" t="s">
        <v>83</v>
      </c>
      <c r="B68" s="87"/>
      <c r="C68" s="87"/>
      <c r="D68" s="87"/>
      <c r="F68" s="23"/>
      <c r="G68" s="23"/>
    </row>
    <row r="69" spans="1:7" ht="13.5" thickBot="1" x14ac:dyDescent="0.35">
      <c r="A69" s="88" t="s">
        <v>84</v>
      </c>
      <c r="B69" s="89" t="s">
        <v>85</v>
      </c>
      <c r="C69" s="89" t="s">
        <v>86</v>
      </c>
      <c r="D69" s="90" t="s">
        <v>85</v>
      </c>
      <c r="F69" s="23"/>
      <c r="G69" s="23"/>
    </row>
    <row r="70" spans="1:7" ht="13" x14ac:dyDescent="0.3">
      <c r="A70" s="91" t="s">
        <v>87</v>
      </c>
      <c r="B70" s="92">
        <v>1</v>
      </c>
      <c r="C70" s="93">
        <v>12</v>
      </c>
      <c r="D70" s="94">
        <f>+C70*B70</f>
        <v>12</v>
      </c>
      <c r="F70" s="1"/>
    </row>
    <row r="71" spans="1:7" ht="13" x14ac:dyDescent="0.3">
      <c r="A71" s="95" t="s">
        <v>88</v>
      </c>
      <c r="B71" s="96">
        <v>0.8</v>
      </c>
      <c r="C71" s="97"/>
      <c r="D71" s="98">
        <f t="shared" ref="D71:D77" si="3">+C71*B71</f>
        <v>0</v>
      </c>
      <c r="F71" s="1"/>
    </row>
    <row r="72" spans="1:7" ht="13" x14ac:dyDescent="0.3">
      <c r="A72" s="95" t="s">
        <v>89</v>
      </c>
      <c r="B72" s="96">
        <v>0.7</v>
      </c>
      <c r="C72" s="97">
        <v>3</v>
      </c>
      <c r="D72" s="98">
        <f t="shared" si="3"/>
        <v>2.0999999999999996</v>
      </c>
      <c r="F72" s="1"/>
    </row>
    <row r="73" spans="1:7" ht="13" x14ac:dyDescent="0.3">
      <c r="A73" s="95" t="s">
        <v>90</v>
      </c>
      <c r="B73" s="96">
        <v>0.3</v>
      </c>
      <c r="C73" s="97">
        <v>6</v>
      </c>
      <c r="D73" s="98">
        <f t="shared" si="3"/>
        <v>1.7999999999999998</v>
      </c>
      <c r="F73" s="1"/>
    </row>
    <row r="74" spans="1:7" ht="13" x14ac:dyDescent="0.3">
      <c r="A74" s="95" t="s">
        <v>91</v>
      </c>
      <c r="B74" s="96">
        <v>0.8</v>
      </c>
      <c r="C74" s="97"/>
      <c r="D74" s="98">
        <f t="shared" si="3"/>
        <v>0</v>
      </c>
      <c r="F74" s="1"/>
    </row>
    <row r="75" spans="1:7" ht="13" x14ac:dyDescent="0.3">
      <c r="A75" s="95" t="s">
        <v>92</v>
      </c>
      <c r="B75" s="96">
        <v>0.9</v>
      </c>
      <c r="C75" s="97">
        <v>2</v>
      </c>
      <c r="D75" s="98">
        <f t="shared" si="3"/>
        <v>1.8</v>
      </c>
      <c r="F75" s="1"/>
    </row>
    <row r="76" spans="1:7" ht="13" x14ac:dyDescent="0.3">
      <c r="A76" s="95" t="s">
        <v>93</v>
      </c>
      <c r="B76" s="96">
        <v>1.1000000000000001</v>
      </c>
      <c r="C76" s="97">
        <v>1</v>
      </c>
      <c r="D76" s="98">
        <f t="shared" si="3"/>
        <v>1.1000000000000001</v>
      </c>
      <c r="F76" s="1"/>
    </row>
    <row r="77" spans="1:7" ht="13.5" thickBot="1" x14ac:dyDescent="0.35">
      <c r="A77" s="95" t="s">
        <v>94</v>
      </c>
      <c r="B77" s="96">
        <v>1.1000000000000001</v>
      </c>
      <c r="C77" s="97">
        <v>2</v>
      </c>
      <c r="D77" s="98">
        <f t="shared" si="3"/>
        <v>2.2000000000000002</v>
      </c>
      <c r="F77" s="1"/>
    </row>
    <row r="78" spans="1:7" ht="13.5" thickBot="1" x14ac:dyDescent="0.35">
      <c r="A78" s="99" t="s">
        <v>95</v>
      </c>
      <c r="B78" s="100"/>
      <c r="C78" s="101">
        <f>SUM(C70:C77)</f>
        <v>26</v>
      </c>
      <c r="D78" s="102">
        <f>SUM(D70:D77)</f>
        <v>21</v>
      </c>
      <c r="F78" s="1"/>
    </row>
    <row r="79" spans="1:7" ht="13.5" thickBot="1" x14ac:dyDescent="0.35">
      <c r="A79" s="103" t="s">
        <v>96</v>
      </c>
      <c r="B79" s="104"/>
      <c r="C79" s="105"/>
      <c r="D79" s="106">
        <f>+D78/0.9</f>
        <v>23.333333333333332</v>
      </c>
      <c r="F79" s="1"/>
    </row>
  </sheetData>
  <mergeCells count="14">
    <mergeCell ref="A42:E42"/>
    <mergeCell ref="A65:D65"/>
    <mergeCell ref="D7:E8"/>
    <mergeCell ref="A10:F10"/>
    <mergeCell ref="A16:E16"/>
    <mergeCell ref="A21:E21"/>
    <mergeCell ref="A26:E26"/>
    <mergeCell ref="A37:E37"/>
    <mergeCell ref="D6:E6"/>
    <mergeCell ref="D1:E1"/>
    <mergeCell ref="D2:E2"/>
    <mergeCell ref="D3:E3"/>
    <mergeCell ref="D4:E4"/>
    <mergeCell ref="D5:E5"/>
  </mergeCells>
  <pageMargins left="0.7" right="0.7" top="0.75" bottom="0.75" header="0.3" footer="0.3"/>
  <pageSetup paperSiz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Bov. Carne.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2023-04-20T23:38:00Z</dcterms:modified>
</cp:coreProperties>
</file>