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BOVINO LECHE" sheetId="1" r:id="rId1"/>
  </sheets>
  <definedNames/>
  <calcPr fullCalcOnLoad="1"/>
</workbook>
</file>

<file path=xl/sharedStrings.xml><?xml version="1.0" encoding="utf-8"?>
<sst xmlns="http://schemas.openxmlformats.org/spreadsheetml/2006/main" count="151" uniqueCount="110">
  <si>
    <t>RUBRO O CULTIVO</t>
  </si>
  <si>
    <t>VARIEDAD</t>
  </si>
  <si>
    <t>FECHA ESTIMADA  PRECIO VENTA</t>
  </si>
  <si>
    <t>NIVEL TECNOLÓGICO</t>
  </si>
  <si>
    <t>REGIÓN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</si>
  <si>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</si>
  <si>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</si>
  <si>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</si>
  <si>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</si>
  <si>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</si>
  <si>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</si>
  <si>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</si>
  <si>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</si>
  <si>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</si>
  <si>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</si>
  <si>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</si>
  <si>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</si>
  <si>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</si>
  <si>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</si>
  <si>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</si>
  <si>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</si>
  <si>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</si>
  <si>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</si>
  <si>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</si>
  <si>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</si>
  <si>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</si>
  <si>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</si>
  <si>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</si>
  <si>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</si>
  <si>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</si>
  <si>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</si>
  <si>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</si>
  <si>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</si>
  <si>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</si>
  <si>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</si>
  <si>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</si>
  <si>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</si>
  <si>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</si>
  <si>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</si>
  <si>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</si>
  <si>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</si>
  <si>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</si>
  <si>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</si>
  <si>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</si>
  <si>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</si>
  <si>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</si>
  <si>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</si>
  <si>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</si>
  <si>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</si>
  <si>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</si>
  <si>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</si>
  <si>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</si>
  <si>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</si>
  <si>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</si>
  <si>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</si>
  <si>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INGRESO ESPERADO, CON IVA ($)</t>
  </si>
  <si>
    <t>ÁREA</t>
  </si>
  <si>
    <t>DESTINO PRODUCCIÓN</t>
  </si>
  <si>
    <t>Superfosfato Triple</t>
  </si>
  <si>
    <t>Muriato de Potasio</t>
  </si>
  <si>
    <t>Junio-Julio</t>
  </si>
  <si>
    <t>BOVINOS</t>
  </si>
  <si>
    <t>MESTIZA</t>
  </si>
  <si>
    <t>MEDIO</t>
  </si>
  <si>
    <t>LOS RÍOS</t>
  </si>
  <si>
    <t>ENERO - DICIEMBRE</t>
  </si>
  <si>
    <t>VENTA EN EL PREDIO</t>
  </si>
  <si>
    <t>CUIDADOS DEL REBAÑO (traslados diarios, alimentación, manejo sanitario)</t>
  </si>
  <si>
    <t>Ene-Dic</t>
  </si>
  <si>
    <t>MANTENCION DE PRADERAS</t>
  </si>
  <si>
    <t>kg/ha</t>
  </si>
  <si>
    <t>ALIMENTACION SUPLEMENTARIA</t>
  </si>
  <si>
    <t>Concentrado</t>
  </si>
  <si>
    <t>Sacos/cab</t>
  </si>
  <si>
    <t>May-sept</t>
  </si>
  <si>
    <t>Ensilaje</t>
  </si>
  <si>
    <t>Bolo/cab</t>
  </si>
  <si>
    <t>jun-sept</t>
  </si>
  <si>
    <t>Heno</t>
  </si>
  <si>
    <t>Kg/cab</t>
  </si>
  <si>
    <t>Sales Minerales</t>
  </si>
  <si>
    <t>SANIDAD ANIMAL</t>
  </si>
  <si>
    <t>Arete mosca</t>
  </si>
  <si>
    <t>un/cab</t>
  </si>
  <si>
    <t>DIIO</t>
  </si>
  <si>
    <t>Clostribac</t>
  </si>
  <si>
    <t>Dosis/cab</t>
  </si>
  <si>
    <t>abril-octubre</t>
  </si>
  <si>
    <t>octubre</t>
  </si>
  <si>
    <t xml:space="preserve">Antibiotico </t>
  </si>
  <si>
    <t>Ivermectina (terneros)</t>
  </si>
  <si>
    <t>Laboratorio (bruc.-leuc)</t>
  </si>
  <si>
    <t>Muestras/cab</t>
  </si>
  <si>
    <t>Materiales</t>
  </si>
  <si>
    <t>PRECIO ESPERADO ($/Lt)</t>
  </si>
  <si>
    <t>RENDIMIENTO (Lt /Há.)</t>
  </si>
  <si>
    <t>ESCENARIOS COSTO UNITARIO  ($/Lt)</t>
  </si>
  <si>
    <t>SEQUÍA</t>
  </si>
  <si>
    <t>Rendimiento (lt/hà)</t>
  </si>
  <si>
    <t>Costo unitario ($/lt) (*)</t>
  </si>
  <si>
    <t>RIO BUENO</t>
  </si>
  <si>
    <t>Fertilizacion</t>
  </si>
  <si>
    <t>HA</t>
  </si>
  <si>
    <t>Can 27</t>
  </si>
  <si>
    <t>Jun-Oct</t>
  </si>
  <si>
    <t>Enero-Dic</t>
  </si>
  <si>
    <t>Enero</t>
  </si>
  <si>
    <t xml:space="preserve">RB-51 </t>
  </si>
  <si>
    <t>Tuberculina PPD Bovina</t>
  </si>
  <si>
    <t>May-oct</t>
  </si>
</sst>
</file>

<file path=xl/styles.xml><?xml version="1.0" encoding="utf-8"?>
<styleSheet xmlns="http://schemas.openxmlformats.org/spreadsheetml/2006/main">
  <numFmts count="3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 &quot;* #,##0.00&quot; &quot;;&quot;-&quot;* #,##0.00&quot; &quot;;&quot; &quot;* &quot;-&quot;??&quot; &quot;"/>
    <numFmt numFmtId="173" formatCode="#,##0.0"/>
    <numFmt numFmtId="174" formatCode="&quot; &quot;* #,##0&quot;   &quot;;&quot;-&quot;* #,##0&quot;   &quot;;&quot; &quot;* &quot;-&quot;??&quot;   &quot;"/>
    <numFmt numFmtId="175" formatCode="&quot; &quot;* #,##0&quot; &quot;;&quot; &quot;* &quot;-&quot;#,##0&quot; &quot;;&quot; &quot;* &quot;- &quot;"/>
    <numFmt numFmtId="176" formatCode="[$-C0A]mmmm\-yy;@"/>
    <numFmt numFmtId="177" formatCode="&quot; &quot;* #,##0.0&quot; &quot;;&quot;-&quot;* #,##0.0&quot; &quot;;&quot; &quot;* &quot;-&quot;??&quot; &quot;"/>
    <numFmt numFmtId="178" formatCode="&quot; &quot;* #,##0&quot; &quot;;&quot;-&quot;* #,##0&quot; &quot;;&quot; &quot;* &quot;-&quot;??&quot; &quot;"/>
    <numFmt numFmtId="179" formatCode="0.0"/>
    <numFmt numFmtId="180" formatCode="_-* #,##0.00\ _€_-;\-* #,##0.00\ _€_-;_-* &quot;-&quot;??\ _€_-;_-@_-"/>
    <numFmt numFmtId="181" formatCode="_-* #,##0\ _€_-;\-* #,##0\ _€_-;_-* &quot;-&quot;??\ _€_-;_-@_-"/>
    <numFmt numFmtId="182" formatCode="0.000"/>
    <numFmt numFmtId="183" formatCode="0.0%"/>
    <numFmt numFmtId="184" formatCode="_ * #,##0.0_ ;_ * \-#,##0.0_ ;_ * &quot;-&quot;??_ ;_ @_ "/>
    <numFmt numFmtId="185" formatCode="_ * #,##0_ ;_ * \-#,##0_ ;_ * &quot;-&quot;??_ ;_ @_ "/>
  </numFmts>
  <fonts count="53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2" fillId="34" borderId="14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wrapText="1"/>
    </xf>
    <xf numFmtId="49" fontId="5" fillId="33" borderId="15" xfId="0" applyNumberFormat="1" applyFont="1" applyFill="1" applyBorder="1" applyAlignment="1">
      <alignment/>
    </xf>
    <xf numFmtId="0" fontId="3" fillId="33" borderId="16" xfId="0" applyFont="1" applyFill="1" applyBorder="1" applyAlignment="1">
      <alignment wrapText="1"/>
    </xf>
    <xf numFmtId="14" fontId="3" fillId="33" borderId="17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justify" wrapText="1"/>
    </xf>
    <xf numFmtId="0" fontId="0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 horizontal="left"/>
    </xf>
    <xf numFmtId="0" fontId="3" fillId="33" borderId="20" xfId="0" applyFont="1" applyFill="1" applyBorder="1" applyAlignment="1">
      <alignment/>
    </xf>
    <xf numFmtId="49" fontId="2" fillId="35" borderId="21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2" fillId="34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wrapText="1"/>
    </xf>
    <xf numFmtId="49" fontId="8" fillId="34" borderId="15" xfId="0" applyNumberFormat="1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3" fontId="8" fillId="34" borderId="15" xfId="0" applyNumberFormat="1" applyFont="1" applyFill="1" applyBorder="1" applyAlignment="1">
      <alignment vertical="center"/>
    </xf>
    <xf numFmtId="3" fontId="3" fillId="33" borderId="20" xfId="0" applyNumberFormat="1" applyFont="1" applyFill="1" applyBorder="1" applyAlignment="1">
      <alignment/>
    </xf>
    <xf numFmtId="49" fontId="2" fillId="35" borderId="23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49" fontId="2" fillId="34" borderId="23" xfId="0" applyNumberFormat="1" applyFont="1" applyFill="1" applyBorder="1" applyAlignment="1">
      <alignment horizontal="center" vertical="center"/>
    </xf>
    <xf numFmtId="49" fontId="2" fillId="34" borderId="23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49" fontId="4" fillId="34" borderId="23" xfId="0" applyNumberFormat="1" applyFont="1" applyFill="1" applyBorder="1" applyAlignment="1">
      <alignment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vertical="center"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49" fontId="2" fillId="34" borderId="21" xfId="0" applyNumberFormat="1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vertical="center" wrapText="1"/>
    </xf>
    <xf numFmtId="49" fontId="8" fillId="34" borderId="23" xfId="0" applyNumberFormat="1" applyFont="1" applyFill="1" applyBorder="1" applyAlignment="1">
      <alignment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/>
    </xf>
    <xf numFmtId="3" fontId="8" fillId="34" borderId="23" xfId="0" applyNumberFormat="1" applyFont="1" applyFill="1" applyBorder="1" applyAlignment="1">
      <alignment vertical="center"/>
    </xf>
    <xf numFmtId="49" fontId="9" fillId="33" borderId="15" xfId="0" applyNumberFormat="1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/>
    </xf>
    <xf numFmtId="49" fontId="9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/>
    </xf>
    <xf numFmtId="49" fontId="5" fillId="33" borderId="27" xfId="0" applyNumberFormat="1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173" fontId="5" fillId="33" borderId="15" xfId="0" applyNumberFormat="1" applyFont="1" applyFill="1" applyBorder="1" applyAlignment="1">
      <alignment/>
    </xf>
    <xf numFmtId="49" fontId="10" fillId="34" borderId="28" xfId="0" applyNumberFormat="1" applyFont="1" applyFill="1" applyBorder="1" applyAlignment="1">
      <alignment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vertical="center"/>
    </xf>
    <xf numFmtId="3" fontId="10" fillId="34" borderId="28" xfId="0" applyNumberFormat="1" applyFont="1" applyFill="1" applyBorder="1" applyAlignment="1">
      <alignment vertical="center"/>
    </xf>
    <xf numFmtId="0" fontId="2" fillId="35" borderId="23" xfId="0" applyFont="1" applyFill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0" fontId="0" fillId="33" borderId="29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49" fontId="14" fillId="37" borderId="30" xfId="0" applyNumberFormat="1" applyFont="1" applyFill="1" applyBorder="1" applyAlignment="1">
      <alignment vertical="center"/>
    </xf>
    <xf numFmtId="3" fontId="14" fillId="33" borderId="15" xfId="0" applyNumberFormat="1" applyFont="1" applyFill="1" applyBorder="1" applyAlignment="1">
      <alignment vertical="center"/>
    </xf>
    <xf numFmtId="0" fontId="14" fillId="33" borderId="15" xfId="0" applyNumberFormat="1" applyFont="1" applyFill="1" applyBorder="1" applyAlignment="1">
      <alignment vertical="center"/>
    </xf>
    <xf numFmtId="175" fontId="14" fillId="33" borderId="15" xfId="0" applyNumberFormat="1" applyFont="1" applyFill="1" applyBorder="1" applyAlignment="1">
      <alignment vertical="center"/>
    </xf>
    <xf numFmtId="0" fontId="11" fillId="36" borderId="31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174" fontId="2" fillId="33" borderId="0" xfId="0" applyNumberFormat="1" applyFont="1" applyFill="1" applyBorder="1" applyAlignment="1">
      <alignment vertical="center"/>
    </xf>
    <xf numFmtId="174" fontId="18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3" fillId="33" borderId="33" xfId="0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49" fontId="2" fillId="35" borderId="34" xfId="0" applyNumberFormat="1" applyFont="1" applyFill="1" applyBorder="1" applyAlignment="1">
      <alignment vertical="center"/>
    </xf>
    <xf numFmtId="0" fontId="2" fillId="35" borderId="35" xfId="0" applyFont="1" applyFill="1" applyBorder="1" applyAlignment="1">
      <alignment vertical="center"/>
    </xf>
    <xf numFmtId="174" fontId="2" fillId="35" borderId="36" xfId="0" applyNumberFormat="1" applyFont="1" applyFill="1" applyBorder="1" applyAlignment="1">
      <alignment vertical="center"/>
    </xf>
    <xf numFmtId="49" fontId="2" fillId="34" borderId="37" xfId="0" applyNumberFormat="1" applyFont="1" applyFill="1" applyBorder="1" applyAlignment="1">
      <alignment vertical="center"/>
    </xf>
    <xf numFmtId="174" fontId="2" fillId="34" borderId="38" xfId="0" applyNumberFormat="1" applyFont="1" applyFill="1" applyBorder="1" applyAlignment="1">
      <alignment vertical="center"/>
    </xf>
    <xf numFmtId="49" fontId="2" fillId="35" borderId="37" xfId="0" applyNumberFormat="1" applyFont="1" applyFill="1" applyBorder="1" applyAlignment="1">
      <alignment vertical="center"/>
    </xf>
    <xf numFmtId="174" fontId="2" fillId="35" borderId="38" xfId="0" applyNumberFormat="1" applyFont="1" applyFill="1" applyBorder="1" applyAlignment="1">
      <alignment vertical="center"/>
    </xf>
    <xf numFmtId="49" fontId="2" fillId="35" borderId="39" xfId="0" applyNumberFormat="1" applyFont="1" applyFill="1" applyBorder="1" applyAlignment="1">
      <alignment vertical="center"/>
    </xf>
    <xf numFmtId="0" fontId="11" fillId="35" borderId="40" xfId="0" applyFont="1" applyFill="1" applyBorder="1" applyAlignment="1">
      <alignment vertical="center"/>
    </xf>
    <xf numFmtId="174" fontId="2" fillId="38" borderId="41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49" fontId="14" fillId="37" borderId="42" xfId="0" applyNumberFormat="1" applyFont="1" applyFill="1" applyBorder="1" applyAlignment="1">
      <alignment vertical="center"/>
    </xf>
    <xf numFmtId="49" fontId="16" fillId="37" borderId="43" xfId="0" applyNumberFormat="1" applyFont="1" applyFill="1" applyBorder="1" applyAlignment="1">
      <alignment/>
    </xf>
    <xf numFmtId="49" fontId="14" fillId="33" borderId="44" xfId="0" applyNumberFormat="1" applyFont="1" applyFill="1" applyBorder="1" applyAlignment="1">
      <alignment vertical="center"/>
    </xf>
    <xf numFmtId="9" fontId="16" fillId="33" borderId="45" xfId="0" applyNumberFormat="1" applyFont="1" applyFill="1" applyBorder="1" applyAlignment="1">
      <alignment/>
    </xf>
    <xf numFmtId="49" fontId="14" fillId="37" borderId="46" xfId="0" applyNumberFormat="1" applyFont="1" applyFill="1" applyBorder="1" applyAlignment="1">
      <alignment vertical="center"/>
    </xf>
    <xf numFmtId="175" fontId="14" fillId="37" borderId="47" xfId="0" applyNumberFormat="1" applyFont="1" applyFill="1" applyBorder="1" applyAlignment="1">
      <alignment vertical="center"/>
    </xf>
    <xf numFmtId="9" fontId="14" fillId="37" borderId="48" xfId="0" applyNumberFormat="1" applyFont="1" applyFill="1" applyBorder="1" applyAlignment="1">
      <alignment vertical="center"/>
    </xf>
    <xf numFmtId="0" fontId="16" fillId="39" borderId="49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vertical="center"/>
    </xf>
    <xf numFmtId="49" fontId="14" fillId="33" borderId="50" xfId="0" applyNumberFormat="1" applyFont="1" applyFill="1" applyBorder="1" applyAlignment="1">
      <alignment vertical="center"/>
    </xf>
    <xf numFmtId="0" fontId="16" fillId="33" borderId="51" xfId="0" applyFont="1" applyFill="1" applyBorder="1" applyAlignment="1">
      <alignment/>
    </xf>
    <xf numFmtId="0" fontId="16" fillId="33" borderId="52" xfId="0" applyFont="1" applyFill="1" applyBorder="1" applyAlignment="1">
      <alignment/>
    </xf>
    <xf numFmtId="49" fontId="16" fillId="33" borderId="53" xfId="0" applyNumberFormat="1" applyFont="1" applyFill="1" applyBorder="1" applyAlignment="1">
      <alignment vertical="center"/>
    </xf>
    <xf numFmtId="0" fontId="16" fillId="33" borderId="54" xfId="0" applyFont="1" applyFill="1" applyBorder="1" applyAlignment="1">
      <alignment/>
    </xf>
    <xf numFmtId="49" fontId="16" fillId="33" borderId="55" xfId="0" applyNumberFormat="1" applyFont="1" applyFill="1" applyBorder="1" applyAlignment="1">
      <alignment vertical="center"/>
    </xf>
    <xf numFmtId="0" fontId="16" fillId="33" borderId="56" xfId="0" applyFont="1" applyFill="1" applyBorder="1" applyAlignment="1">
      <alignment/>
    </xf>
    <xf numFmtId="0" fontId="16" fillId="33" borderId="57" xfId="0" applyFont="1" applyFill="1" applyBorder="1" applyAlignment="1">
      <alignment/>
    </xf>
    <xf numFmtId="0" fontId="14" fillId="36" borderId="0" xfId="0" applyFont="1" applyFill="1" applyBorder="1" applyAlignment="1">
      <alignment vertical="center"/>
    </xf>
    <xf numFmtId="0" fontId="11" fillId="39" borderId="31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58" xfId="0" applyFont="1" applyFill="1" applyBorder="1" applyAlignment="1">
      <alignment vertical="center"/>
    </xf>
    <xf numFmtId="49" fontId="14" fillId="37" borderId="59" xfId="0" applyNumberFormat="1" applyFont="1" applyFill="1" applyBorder="1" applyAlignment="1">
      <alignment vertical="center"/>
    </xf>
    <xf numFmtId="175" fontId="14" fillId="37" borderId="48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left" vertical="center" wrapText="1"/>
    </xf>
    <xf numFmtId="49" fontId="10" fillId="34" borderId="60" xfId="0" applyNumberFormat="1" applyFont="1" applyFill="1" applyBorder="1" applyAlignment="1">
      <alignment vertical="center"/>
    </xf>
    <xf numFmtId="0" fontId="10" fillId="34" borderId="60" xfId="0" applyFont="1" applyFill="1" applyBorder="1" applyAlignment="1">
      <alignment horizontal="center" vertical="center"/>
    </xf>
    <xf numFmtId="49" fontId="5" fillId="33" borderId="61" xfId="0" applyNumberFormat="1" applyFont="1" applyFill="1" applyBorder="1" applyAlignment="1">
      <alignment/>
    </xf>
    <xf numFmtId="49" fontId="5" fillId="33" borderId="61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vertical="center"/>
    </xf>
    <xf numFmtId="49" fontId="3" fillId="33" borderId="15" xfId="0" applyNumberFormat="1" applyFont="1" applyFill="1" applyBorder="1" applyAlignment="1">
      <alignment horizontal="right" vertical="center"/>
    </xf>
    <xf numFmtId="0" fontId="3" fillId="33" borderId="62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" fillId="33" borderId="62" xfId="0" applyFont="1" applyFill="1" applyBorder="1" applyAlignment="1">
      <alignment vertical="center"/>
    </xf>
    <xf numFmtId="49" fontId="5" fillId="33" borderId="15" xfId="0" applyNumberFormat="1" applyFont="1" applyFill="1" applyBorder="1" applyAlignment="1">
      <alignment horizontal="right" vertical="center"/>
    </xf>
    <xf numFmtId="49" fontId="5" fillId="33" borderId="15" xfId="0" applyNumberFormat="1" applyFont="1" applyFill="1" applyBorder="1" applyAlignment="1">
      <alignment horizontal="right" vertical="center" wrapText="1"/>
    </xf>
    <xf numFmtId="3" fontId="5" fillId="33" borderId="15" xfId="0" applyNumberFormat="1" applyFont="1" applyFill="1" applyBorder="1" applyAlignment="1">
      <alignment horizontal="right" vertical="center" wrapText="1"/>
    </xf>
    <xf numFmtId="14" fontId="5" fillId="33" borderId="15" xfId="0" applyNumberFormat="1" applyFont="1" applyFill="1" applyBorder="1" applyAlignment="1">
      <alignment horizontal="right" vertical="center"/>
    </xf>
    <xf numFmtId="49" fontId="5" fillId="33" borderId="15" xfId="0" applyNumberFormat="1" applyFont="1" applyFill="1" applyBorder="1" applyAlignment="1">
      <alignment vertical="center" wrapText="1"/>
    </xf>
    <xf numFmtId="3" fontId="3" fillId="33" borderId="15" xfId="0" applyNumberFormat="1" applyFont="1" applyFill="1" applyBorder="1" applyAlignment="1">
      <alignment horizontal="center" vertical="center"/>
    </xf>
    <xf numFmtId="179" fontId="0" fillId="0" borderId="0" xfId="0" applyNumberFormat="1" applyFont="1" applyAlignment="1">
      <alignment/>
    </xf>
    <xf numFmtId="0" fontId="5" fillId="33" borderId="15" xfId="0" applyNumberFormat="1" applyFont="1" applyFill="1" applyBorder="1" applyAlignment="1">
      <alignment horizontal="right" vertical="center" wrapText="1"/>
    </xf>
    <xf numFmtId="0" fontId="9" fillId="33" borderId="15" xfId="0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right" vertical="center" wrapText="1"/>
    </xf>
    <xf numFmtId="3" fontId="5" fillId="33" borderId="15" xfId="0" applyNumberFormat="1" applyFont="1" applyFill="1" applyBorder="1" applyAlignment="1">
      <alignment horizontal="right"/>
    </xf>
    <xf numFmtId="179" fontId="5" fillId="33" borderId="15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right"/>
    </xf>
    <xf numFmtId="0" fontId="5" fillId="33" borderId="27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3" fontId="5" fillId="33" borderId="27" xfId="0" applyNumberFormat="1" applyFont="1" applyFill="1" applyBorder="1" applyAlignment="1">
      <alignment horizontal="right"/>
    </xf>
    <xf numFmtId="0" fontId="5" fillId="33" borderId="61" xfId="0" applyNumberFormat="1" applyFont="1" applyFill="1" applyBorder="1" applyAlignment="1">
      <alignment horizontal="right"/>
    </xf>
    <xf numFmtId="49" fontId="5" fillId="33" borderId="61" xfId="0" applyNumberFormat="1" applyFont="1" applyFill="1" applyBorder="1" applyAlignment="1">
      <alignment horizontal="right"/>
    </xf>
    <xf numFmtId="3" fontId="5" fillId="33" borderId="61" xfId="0" applyNumberFormat="1" applyFont="1" applyFill="1" applyBorder="1" applyAlignment="1">
      <alignment horizontal="right"/>
    </xf>
    <xf numFmtId="0" fontId="10" fillId="34" borderId="60" xfId="0" applyFont="1" applyFill="1" applyBorder="1" applyAlignment="1">
      <alignment horizontal="right" vertical="center"/>
    </xf>
    <xf numFmtId="3" fontId="10" fillId="34" borderId="60" xfId="0" applyNumberFormat="1" applyFont="1" applyFill="1" applyBorder="1" applyAlignment="1">
      <alignment horizontal="right" vertical="center"/>
    </xf>
    <xf numFmtId="178" fontId="5" fillId="33" borderId="15" xfId="0" applyNumberFormat="1" applyFont="1" applyFill="1" applyBorder="1" applyAlignment="1">
      <alignment horizontal="right" vertical="center"/>
    </xf>
    <xf numFmtId="183" fontId="16" fillId="33" borderId="45" xfId="0" applyNumberFormat="1" applyFont="1" applyFill="1" applyBorder="1" applyAlignment="1">
      <alignment/>
    </xf>
    <xf numFmtId="185" fontId="14" fillId="37" borderId="63" xfId="47" applyNumberFormat="1" applyFont="1" applyFill="1" applyBorder="1" applyAlignment="1">
      <alignment vertical="center"/>
    </xf>
    <xf numFmtId="185" fontId="14" fillId="37" borderId="64" xfId="47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49" fontId="5" fillId="0" borderId="15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179" fontId="5" fillId="0" borderId="15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19" fillId="39" borderId="65" xfId="0" applyNumberFormat="1" applyFont="1" applyFill="1" applyBorder="1" applyAlignment="1">
      <alignment vertical="center"/>
    </xf>
    <xf numFmtId="0" fontId="14" fillId="39" borderId="66" xfId="0" applyFont="1" applyFill="1" applyBorder="1" applyAlignment="1">
      <alignment vertical="center"/>
    </xf>
    <xf numFmtId="49" fontId="5" fillId="33" borderId="67" xfId="0" applyNumberFormat="1" applyFont="1" applyFill="1" applyBorder="1" applyAlignment="1">
      <alignment vertical="center" wrapText="1"/>
    </xf>
    <xf numFmtId="49" fontId="5" fillId="33" borderId="68" xfId="0" applyNumberFormat="1" applyFont="1" applyFill="1" applyBorder="1" applyAlignment="1">
      <alignment vertical="center" wrapText="1"/>
    </xf>
    <xf numFmtId="49" fontId="4" fillId="34" borderId="67" xfId="0" applyNumberFormat="1" applyFont="1" applyFill="1" applyBorder="1" applyAlignment="1">
      <alignment vertical="center" wrapText="1"/>
    </xf>
    <xf numFmtId="49" fontId="4" fillId="34" borderId="68" xfId="0" applyNumberFormat="1" applyFont="1" applyFill="1" applyBorder="1" applyAlignment="1">
      <alignment vertical="center" wrapText="1"/>
    </xf>
    <xf numFmtId="49" fontId="5" fillId="33" borderId="67" xfId="0" applyNumberFormat="1" applyFont="1" applyFill="1" applyBorder="1" applyAlignment="1">
      <alignment vertical="center"/>
    </xf>
    <xf numFmtId="49" fontId="5" fillId="33" borderId="68" xfId="0" applyNumberFormat="1" applyFont="1" applyFill="1" applyBorder="1" applyAlignment="1">
      <alignment vertical="center"/>
    </xf>
    <xf numFmtId="49" fontId="7" fillId="34" borderId="67" xfId="0" applyNumberFormat="1" applyFont="1" applyFill="1" applyBorder="1" applyAlignment="1">
      <alignment horizontal="center" vertical="center"/>
    </xf>
    <xf numFmtId="49" fontId="7" fillId="34" borderId="69" xfId="0" applyNumberFormat="1" applyFont="1" applyFill="1" applyBorder="1" applyAlignment="1">
      <alignment horizontal="center" vertical="center"/>
    </xf>
    <xf numFmtId="49" fontId="7" fillId="34" borderId="68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0</xdr:rowOff>
    </xdr:from>
    <xdr:to>
      <xdr:col>7</xdr:col>
      <xdr:colOff>0</xdr:colOff>
      <xdr:row>7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0"/>
          <a:ext cx="5753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91"/>
  <sheetViews>
    <sheetView showGridLines="0" tabSelected="1" zoomScale="136" zoomScaleNormal="136" zoomScalePageLayoutView="0" workbookViewId="0" topLeftCell="A1">
      <selection activeCell="H11" sqref="H11"/>
    </sheetView>
  </sheetViews>
  <sheetFormatPr defaultColWidth="10.8515625" defaultRowHeight="11.25" customHeight="1"/>
  <cols>
    <col min="1" max="1" width="4.421875" style="1" customWidth="1"/>
    <col min="2" max="2" width="16.7109375" style="1" customWidth="1"/>
    <col min="3" max="3" width="19.421875" style="1" customWidth="1"/>
    <col min="4" max="4" width="9.421875" style="1" customWidth="1"/>
    <col min="5" max="5" width="14.421875" style="1" customWidth="1"/>
    <col min="6" max="6" width="11.00390625" style="1" customWidth="1"/>
    <col min="7" max="7" width="14.8515625" style="1" customWidth="1"/>
    <col min="8" max="233" width="10.851562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233" s="129" customFormat="1" ht="12" customHeight="1">
      <c r="A9" s="125"/>
      <c r="B9" s="6" t="s">
        <v>0</v>
      </c>
      <c r="C9" s="126" t="s">
        <v>61</v>
      </c>
      <c r="D9" s="127"/>
      <c r="E9" s="171" t="s">
        <v>95</v>
      </c>
      <c r="F9" s="172"/>
      <c r="G9" s="136">
        <v>9000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</row>
    <row r="10" spans="1:233" s="129" customFormat="1" ht="38.25" customHeight="1">
      <c r="A10" s="125"/>
      <c r="B10" s="7" t="s">
        <v>1</v>
      </c>
      <c r="C10" s="132" t="s">
        <v>62</v>
      </c>
      <c r="D10" s="130"/>
      <c r="E10" s="169" t="s">
        <v>2</v>
      </c>
      <c r="F10" s="170"/>
      <c r="G10" s="131" t="s">
        <v>65</v>
      </c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</row>
    <row r="11" spans="1:233" s="129" customFormat="1" ht="18" customHeight="1">
      <c r="A11" s="125"/>
      <c r="B11" s="7" t="s">
        <v>3</v>
      </c>
      <c r="C11" s="131" t="s">
        <v>63</v>
      </c>
      <c r="D11" s="130"/>
      <c r="E11" s="169" t="s">
        <v>94</v>
      </c>
      <c r="F11" s="170"/>
      <c r="G11" s="154">
        <v>350</v>
      </c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</row>
    <row r="12" spans="1:233" s="129" customFormat="1" ht="11.25" customHeight="1">
      <c r="A12" s="125"/>
      <c r="B12" s="7" t="s">
        <v>4</v>
      </c>
      <c r="C12" s="132" t="s">
        <v>64</v>
      </c>
      <c r="D12" s="130"/>
      <c r="E12" s="173" t="s">
        <v>55</v>
      </c>
      <c r="F12" s="174"/>
      <c r="G12" s="133">
        <f>+G11*G9</f>
        <v>3150000</v>
      </c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</row>
    <row r="13" spans="1:233" s="129" customFormat="1" ht="11.25" customHeight="1">
      <c r="A13" s="125"/>
      <c r="B13" s="7" t="s">
        <v>56</v>
      </c>
      <c r="C13" s="131" t="s">
        <v>100</v>
      </c>
      <c r="D13" s="130"/>
      <c r="E13" s="169" t="s">
        <v>57</v>
      </c>
      <c r="F13" s="170"/>
      <c r="G13" s="131" t="s">
        <v>66</v>
      </c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</row>
    <row r="14" spans="1:233" s="129" customFormat="1" ht="13.5" customHeight="1">
      <c r="A14" s="125"/>
      <c r="B14" s="7" t="s">
        <v>5</v>
      </c>
      <c r="C14" s="131" t="s">
        <v>100</v>
      </c>
      <c r="D14" s="130"/>
      <c r="E14" s="169" t="s">
        <v>6</v>
      </c>
      <c r="F14" s="170"/>
      <c r="G14" s="131" t="s">
        <v>65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</row>
    <row r="15" spans="1:233" s="129" customFormat="1" ht="25.5" customHeight="1">
      <c r="A15" s="125"/>
      <c r="B15" s="7" t="s">
        <v>7</v>
      </c>
      <c r="C15" s="134">
        <v>45012</v>
      </c>
      <c r="D15" s="130"/>
      <c r="E15" s="173" t="s">
        <v>8</v>
      </c>
      <c r="F15" s="174"/>
      <c r="G15" s="132" t="s">
        <v>97</v>
      </c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</row>
    <row r="16" spans="1:7" ht="12" customHeight="1">
      <c r="A16" s="2"/>
      <c r="B16" s="11"/>
      <c r="C16" s="12"/>
      <c r="D16" s="13"/>
      <c r="E16" s="14"/>
      <c r="F16" s="14"/>
      <c r="G16" s="15"/>
    </row>
    <row r="17" spans="1:7" ht="12" customHeight="1">
      <c r="A17" s="16"/>
      <c r="B17" s="175" t="s">
        <v>9</v>
      </c>
      <c r="C17" s="176"/>
      <c r="D17" s="176"/>
      <c r="E17" s="176"/>
      <c r="F17" s="176"/>
      <c r="G17" s="177"/>
    </row>
    <row r="18" spans="1:7" ht="12" customHeight="1">
      <c r="A18" s="2"/>
      <c r="B18" s="17"/>
      <c r="C18" s="18"/>
      <c r="D18" s="18"/>
      <c r="E18" s="18"/>
      <c r="F18" s="19"/>
      <c r="G18" s="19"/>
    </row>
    <row r="19" spans="1:7" ht="12" customHeight="1">
      <c r="A19" s="5"/>
      <c r="B19" s="20" t="s">
        <v>10</v>
      </c>
      <c r="C19" s="21"/>
      <c r="D19" s="22"/>
      <c r="E19" s="22"/>
      <c r="F19" s="22"/>
      <c r="G19" s="22"/>
    </row>
    <row r="20" spans="1:7" ht="24" customHeight="1">
      <c r="A20" s="16"/>
      <c r="B20" s="23" t="s">
        <v>11</v>
      </c>
      <c r="C20" s="23" t="s">
        <v>12</v>
      </c>
      <c r="D20" s="23" t="s">
        <v>13</v>
      </c>
      <c r="E20" s="23" t="s">
        <v>14</v>
      </c>
      <c r="F20" s="23" t="s">
        <v>15</v>
      </c>
      <c r="G20" s="23" t="s">
        <v>16</v>
      </c>
    </row>
    <row r="21" spans="1:7" ht="23.25" customHeight="1">
      <c r="A21" s="16"/>
      <c r="B21" s="135" t="s">
        <v>67</v>
      </c>
      <c r="C21" s="8" t="s">
        <v>17</v>
      </c>
      <c r="D21" s="138">
        <v>12</v>
      </c>
      <c r="E21" s="132" t="s">
        <v>68</v>
      </c>
      <c r="F21" s="133">
        <v>25000</v>
      </c>
      <c r="G21" s="133">
        <f>+D21*F21</f>
        <v>300000</v>
      </c>
    </row>
    <row r="22" spans="1:7" ht="15">
      <c r="A22" s="16"/>
      <c r="B22" s="25" t="s">
        <v>18</v>
      </c>
      <c r="C22" s="26"/>
      <c r="D22" s="26"/>
      <c r="E22" s="26"/>
      <c r="F22" s="27"/>
      <c r="G22" s="28">
        <f>SUM(G21:G21)</f>
        <v>300000</v>
      </c>
    </row>
    <row r="23" spans="1:7" ht="12" customHeight="1">
      <c r="A23" s="2"/>
      <c r="B23" s="17"/>
      <c r="C23" s="19"/>
      <c r="D23" s="19"/>
      <c r="E23" s="19"/>
      <c r="F23" s="29"/>
      <c r="G23" s="29"/>
    </row>
    <row r="24" spans="1:7" ht="12" customHeight="1">
      <c r="A24" s="5"/>
      <c r="B24" s="30" t="s">
        <v>19</v>
      </c>
      <c r="C24" s="31"/>
      <c r="D24" s="32"/>
      <c r="E24" s="32"/>
      <c r="F24" s="33"/>
      <c r="G24" s="33"/>
    </row>
    <row r="25" spans="1:7" ht="24" customHeight="1">
      <c r="A25" s="5"/>
      <c r="B25" s="34" t="s">
        <v>11</v>
      </c>
      <c r="C25" s="35" t="s">
        <v>12</v>
      </c>
      <c r="D25" s="35" t="s">
        <v>13</v>
      </c>
      <c r="E25" s="34" t="s">
        <v>14</v>
      </c>
      <c r="F25" s="35" t="s">
        <v>15</v>
      </c>
      <c r="G25" s="34" t="s">
        <v>16</v>
      </c>
    </row>
    <row r="26" spans="1:7" ht="12" customHeight="1">
      <c r="A26" s="5"/>
      <c r="B26" s="36"/>
      <c r="C26" s="37" t="s">
        <v>54</v>
      </c>
      <c r="D26" s="37"/>
      <c r="E26" s="37"/>
      <c r="F26" s="36"/>
      <c r="G26" s="36"/>
    </row>
    <row r="27" spans="1:7" ht="12" customHeight="1">
      <c r="A27" s="5"/>
      <c r="B27" s="38" t="s">
        <v>20</v>
      </c>
      <c r="C27" s="39"/>
      <c r="D27" s="39"/>
      <c r="E27" s="39"/>
      <c r="F27" s="40"/>
      <c r="G27" s="40">
        <f>+G26</f>
        <v>0</v>
      </c>
    </row>
    <row r="28" spans="1:7" ht="12" customHeight="1">
      <c r="A28" s="2"/>
      <c r="B28" s="41"/>
      <c r="C28" s="42"/>
      <c r="D28" s="42"/>
      <c r="E28" s="42"/>
      <c r="F28" s="43"/>
      <c r="G28" s="43"/>
    </row>
    <row r="29" spans="1:7" ht="12" customHeight="1">
      <c r="A29" s="5"/>
      <c r="B29" s="30" t="s">
        <v>21</v>
      </c>
      <c r="C29" s="31"/>
      <c r="D29" s="32"/>
      <c r="E29" s="32"/>
      <c r="F29" s="33"/>
      <c r="G29" s="33"/>
    </row>
    <row r="30" spans="1:7" ht="24" customHeight="1">
      <c r="A30" s="5"/>
      <c r="B30" s="44" t="s">
        <v>11</v>
      </c>
      <c r="C30" s="44" t="s">
        <v>12</v>
      </c>
      <c r="D30" s="44" t="s">
        <v>13</v>
      </c>
      <c r="E30" s="44" t="s">
        <v>14</v>
      </c>
      <c r="F30" s="45" t="s">
        <v>15</v>
      </c>
      <c r="G30" s="44" t="s">
        <v>16</v>
      </c>
    </row>
    <row r="31" spans="1:7" ht="12.75" customHeight="1">
      <c r="A31" s="16"/>
      <c r="B31" s="9" t="s">
        <v>101</v>
      </c>
      <c r="C31" s="24" t="s">
        <v>102</v>
      </c>
      <c r="D31" s="138">
        <v>2</v>
      </c>
      <c r="E31" s="132" t="s">
        <v>60</v>
      </c>
      <c r="F31" s="133">
        <v>12000</v>
      </c>
      <c r="G31" s="133">
        <f>+F31*D31</f>
        <v>24000</v>
      </c>
    </row>
    <row r="32" spans="1:7" ht="12.75" customHeight="1">
      <c r="A32" s="5"/>
      <c r="B32" s="46" t="s">
        <v>22</v>
      </c>
      <c r="C32" s="47"/>
      <c r="D32" s="47"/>
      <c r="E32" s="47"/>
      <c r="F32" s="48"/>
      <c r="G32" s="49">
        <f>SUM(G31:G31)</f>
        <v>24000</v>
      </c>
    </row>
    <row r="33" spans="1:7" ht="12" customHeight="1">
      <c r="A33" s="2"/>
      <c r="B33" s="41"/>
      <c r="C33" s="42"/>
      <c r="D33" s="42"/>
      <c r="E33" s="42"/>
      <c r="F33" s="43"/>
      <c r="G33" s="43"/>
    </row>
    <row r="34" spans="1:7" ht="12" customHeight="1">
      <c r="A34" s="5"/>
      <c r="B34" s="30" t="s">
        <v>23</v>
      </c>
      <c r="C34" s="31"/>
      <c r="D34" s="32"/>
      <c r="E34" s="32"/>
      <c r="F34" s="33"/>
      <c r="G34" s="33"/>
    </row>
    <row r="35" spans="1:7" ht="24" customHeight="1">
      <c r="A35" s="5"/>
      <c r="B35" s="45" t="s">
        <v>24</v>
      </c>
      <c r="C35" s="45" t="s">
        <v>25</v>
      </c>
      <c r="D35" s="45" t="s">
        <v>26</v>
      </c>
      <c r="E35" s="45" t="s">
        <v>14</v>
      </c>
      <c r="F35" s="45" t="s">
        <v>15</v>
      </c>
      <c r="G35" s="45" t="s">
        <v>16</v>
      </c>
    </row>
    <row r="36" spans="1:7" ht="25.5">
      <c r="A36" s="16"/>
      <c r="B36" s="50" t="s">
        <v>69</v>
      </c>
      <c r="C36" s="51"/>
      <c r="D36" s="139"/>
      <c r="E36" s="139"/>
      <c r="F36" s="139"/>
      <c r="G36" s="139"/>
    </row>
    <row r="37" spans="1:7" ht="12.75" customHeight="1">
      <c r="A37" s="16"/>
      <c r="B37" s="120" t="s">
        <v>103</v>
      </c>
      <c r="C37" s="119" t="s">
        <v>70</v>
      </c>
      <c r="D37" s="140">
        <v>185</v>
      </c>
      <c r="E37" s="140" t="s">
        <v>104</v>
      </c>
      <c r="F37" s="140">
        <v>773</v>
      </c>
      <c r="G37" s="141">
        <f aca="true" t="shared" si="0" ref="G37:G44">+F37*D37</f>
        <v>143005</v>
      </c>
    </row>
    <row r="38" spans="1:7" ht="12.75" customHeight="1">
      <c r="A38" s="16"/>
      <c r="B38" s="120" t="s">
        <v>58</v>
      </c>
      <c r="C38" s="119" t="s">
        <v>70</v>
      </c>
      <c r="D38" s="140">
        <v>200</v>
      </c>
      <c r="E38" s="140" t="s">
        <v>104</v>
      </c>
      <c r="F38" s="140">
        <v>925</v>
      </c>
      <c r="G38" s="141">
        <f t="shared" si="0"/>
        <v>185000</v>
      </c>
    </row>
    <row r="39" spans="1:7" ht="12.75" customHeight="1">
      <c r="A39" s="16"/>
      <c r="B39" s="120" t="s">
        <v>59</v>
      </c>
      <c r="C39" s="119" t="s">
        <v>70</v>
      </c>
      <c r="D39" s="140">
        <v>85</v>
      </c>
      <c r="E39" s="140" t="s">
        <v>104</v>
      </c>
      <c r="F39" s="140">
        <v>1035</v>
      </c>
      <c r="G39" s="141">
        <f t="shared" si="0"/>
        <v>87975</v>
      </c>
    </row>
    <row r="40" spans="1:7" ht="25.5">
      <c r="A40" s="16"/>
      <c r="B40" s="50" t="s">
        <v>71</v>
      </c>
      <c r="C40" s="51"/>
      <c r="D40" s="139"/>
      <c r="E40" s="139"/>
      <c r="F40" s="139"/>
      <c r="G40" s="141"/>
    </row>
    <row r="41" spans="1:233" s="166" customFormat="1" ht="12.75" customHeight="1">
      <c r="A41" s="158"/>
      <c r="B41" s="159" t="s">
        <v>72</v>
      </c>
      <c r="C41" s="160" t="s">
        <v>73</v>
      </c>
      <c r="D41" s="161">
        <v>28</v>
      </c>
      <c r="E41" s="162" t="s">
        <v>109</v>
      </c>
      <c r="F41" s="162">
        <v>10060</v>
      </c>
      <c r="G41" s="163">
        <f t="shared" si="0"/>
        <v>281680</v>
      </c>
      <c r="H41" s="164"/>
      <c r="I41" s="164"/>
      <c r="J41" s="165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4"/>
      <c r="FH41" s="164"/>
      <c r="FI41" s="164"/>
      <c r="FJ41" s="164"/>
      <c r="FK41" s="164"/>
      <c r="FL41" s="164"/>
      <c r="FM41" s="164"/>
      <c r="FN41" s="164"/>
      <c r="FO41" s="164"/>
      <c r="FP41" s="164"/>
      <c r="FQ41" s="164"/>
      <c r="FR41" s="164"/>
      <c r="FS41" s="164"/>
      <c r="FT41" s="164"/>
      <c r="FU41" s="164"/>
      <c r="FV41" s="164"/>
      <c r="FW41" s="164"/>
      <c r="FX41" s="164"/>
      <c r="FY41" s="164"/>
      <c r="FZ41" s="164"/>
      <c r="GA41" s="164"/>
      <c r="GB41" s="164"/>
      <c r="GC41" s="164"/>
      <c r="GD41" s="164"/>
      <c r="GE41" s="164"/>
      <c r="GF41" s="164"/>
      <c r="GG41" s="164"/>
      <c r="GH41" s="164"/>
      <c r="GI41" s="164"/>
      <c r="GJ41" s="164"/>
      <c r="GK41" s="164"/>
      <c r="GL41" s="164"/>
      <c r="GM41" s="164"/>
      <c r="GN41" s="164"/>
      <c r="GO41" s="164"/>
      <c r="GP41" s="164"/>
      <c r="GQ41" s="164"/>
      <c r="GR41" s="164"/>
      <c r="GS41" s="164"/>
      <c r="GT41" s="164"/>
      <c r="GU41" s="164"/>
      <c r="GV41" s="164"/>
      <c r="GW41" s="164"/>
      <c r="GX41" s="164"/>
      <c r="GY41" s="164"/>
      <c r="GZ41" s="164"/>
      <c r="HA41" s="164"/>
      <c r="HB41" s="164"/>
      <c r="HC41" s="164"/>
      <c r="HD41" s="164"/>
      <c r="HE41" s="164"/>
      <c r="HF41" s="164"/>
      <c r="HG41" s="164"/>
      <c r="HH41" s="164"/>
      <c r="HI41" s="164"/>
      <c r="HJ41" s="164"/>
      <c r="HK41" s="164"/>
      <c r="HL41" s="164"/>
      <c r="HM41" s="164"/>
      <c r="HN41" s="164"/>
      <c r="HO41" s="164"/>
      <c r="HP41" s="164"/>
      <c r="HQ41" s="164"/>
      <c r="HR41" s="164"/>
      <c r="HS41" s="164"/>
      <c r="HT41" s="164"/>
      <c r="HU41" s="164"/>
      <c r="HV41" s="164"/>
      <c r="HW41" s="164"/>
      <c r="HX41" s="164"/>
      <c r="HY41" s="164"/>
    </row>
    <row r="42" spans="1:10" ht="12.75" customHeight="1">
      <c r="A42" s="16"/>
      <c r="B42" s="120" t="s">
        <v>75</v>
      </c>
      <c r="C42" s="119" t="s">
        <v>76</v>
      </c>
      <c r="D42" s="142">
        <v>12</v>
      </c>
      <c r="E42" s="140" t="s">
        <v>77</v>
      </c>
      <c r="F42" s="140">
        <v>47600</v>
      </c>
      <c r="G42" s="141">
        <f t="shared" si="0"/>
        <v>571200</v>
      </c>
      <c r="J42" s="137"/>
    </row>
    <row r="43" spans="1:233" s="166" customFormat="1" ht="12.75" customHeight="1">
      <c r="A43" s="158"/>
      <c r="B43" s="159" t="s">
        <v>78</v>
      </c>
      <c r="C43" s="160" t="s">
        <v>79</v>
      </c>
      <c r="D43" s="161">
        <v>750</v>
      </c>
      <c r="E43" s="162" t="s">
        <v>74</v>
      </c>
      <c r="F43" s="162">
        <v>140</v>
      </c>
      <c r="G43" s="163">
        <f t="shared" si="0"/>
        <v>105000</v>
      </c>
      <c r="H43" s="164"/>
      <c r="I43" s="164"/>
      <c r="J43" s="165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64"/>
      <c r="DU43" s="164"/>
      <c r="DV43" s="164"/>
      <c r="DW43" s="164"/>
      <c r="DX43" s="164"/>
      <c r="DY43" s="164"/>
      <c r="DZ43" s="164"/>
      <c r="EA43" s="164"/>
      <c r="EB43" s="164"/>
      <c r="EC43" s="164"/>
      <c r="ED43" s="164"/>
      <c r="EE43" s="164"/>
      <c r="EF43" s="164"/>
      <c r="EG43" s="164"/>
      <c r="EH43" s="164"/>
      <c r="EI43" s="164"/>
      <c r="EJ43" s="164"/>
      <c r="EK43" s="164"/>
      <c r="EL43" s="164"/>
      <c r="EM43" s="164"/>
      <c r="EN43" s="164"/>
      <c r="EO43" s="164"/>
      <c r="EP43" s="164"/>
      <c r="EQ43" s="164"/>
      <c r="ER43" s="164"/>
      <c r="ES43" s="164"/>
      <c r="ET43" s="164"/>
      <c r="EU43" s="164"/>
      <c r="EV43" s="164"/>
      <c r="EW43" s="164"/>
      <c r="EX43" s="164"/>
      <c r="EY43" s="164"/>
      <c r="EZ43" s="164"/>
      <c r="FA43" s="164"/>
      <c r="FB43" s="164"/>
      <c r="FC43" s="164"/>
      <c r="FD43" s="164"/>
      <c r="FE43" s="164"/>
      <c r="FF43" s="164"/>
      <c r="FG43" s="164"/>
      <c r="FH43" s="164"/>
      <c r="FI43" s="164"/>
      <c r="FJ43" s="164"/>
      <c r="FK43" s="164"/>
      <c r="FL43" s="164"/>
      <c r="FM43" s="164"/>
      <c r="FN43" s="164"/>
      <c r="FO43" s="164"/>
      <c r="FP43" s="164"/>
      <c r="FQ43" s="164"/>
      <c r="FR43" s="164"/>
      <c r="FS43" s="164"/>
      <c r="FT43" s="164"/>
      <c r="FU43" s="164"/>
      <c r="FV43" s="164"/>
      <c r="FW43" s="164"/>
      <c r="FX43" s="164"/>
      <c r="FY43" s="164"/>
      <c r="FZ43" s="164"/>
      <c r="GA43" s="164"/>
      <c r="GB43" s="164"/>
      <c r="GC43" s="164"/>
      <c r="GD43" s="164"/>
      <c r="GE43" s="164"/>
      <c r="GF43" s="164"/>
      <c r="GG43" s="164"/>
      <c r="GH43" s="164"/>
      <c r="GI43" s="164"/>
      <c r="GJ43" s="164"/>
      <c r="GK43" s="164"/>
      <c r="GL43" s="164"/>
      <c r="GM43" s="164"/>
      <c r="GN43" s="164"/>
      <c r="GO43" s="164"/>
      <c r="GP43" s="164"/>
      <c r="GQ43" s="164"/>
      <c r="GR43" s="164"/>
      <c r="GS43" s="164"/>
      <c r="GT43" s="164"/>
      <c r="GU43" s="164"/>
      <c r="GV43" s="164"/>
      <c r="GW43" s="164"/>
      <c r="GX43" s="164"/>
      <c r="GY43" s="164"/>
      <c r="GZ43" s="164"/>
      <c r="HA43" s="164"/>
      <c r="HB43" s="164"/>
      <c r="HC43" s="164"/>
      <c r="HD43" s="164"/>
      <c r="HE43" s="164"/>
      <c r="HF43" s="164"/>
      <c r="HG43" s="164"/>
      <c r="HH43" s="164"/>
      <c r="HI43" s="164"/>
      <c r="HJ43" s="164"/>
      <c r="HK43" s="164"/>
      <c r="HL43" s="164"/>
      <c r="HM43" s="164"/>
      <c r="HN43" s="164"/>
      <c r="HO43" s="164"/>
      <c r="HP43" s="164"/>
      <c r="HQ43" s="164"/>
      <c r="HR43" s="164"/>
      <c r="HS43" s="164"/>
      <c r="HT43" s="164"/>
      <c r="HU43" s="164"/>
      <c r="HV43" s="164"/>
      <c r="HW43" s="164"/>
      <c r="HX43" s="164"/>
      <c r="HY43" s="164"/>
    </row>
    <row r="44" spans="1:10" ht="12.75" customHeight="1">
      <c r="A44" s="16"/>
      <c r="B44" s="120" t="s">
        <v>80</v>
      </c>
      <c r="C44" s="119" t="s">
        <v>79</v>
      </c>
      <c r="D44" s="142">
        <v>27</v>
      </c>
      <c r="E44" s="140" t="s">
        <v>105</v>
      </c>
      <c r="F44" s="140">
        <v>1896</v>
      </c>
      <c r="G44" s="141">
        <f t="shared" si="0"/>
        <v>51192</v>
      </c>
      <c r="J44" s="137"/>
    </row>
    <row r="45" spans="1:7" ht="12.75" customHeight="1">
      <c r="A45" s="16"/>
      <c r="B45" s="54" t="s">
        <v>81</v>
      </c>
      <c r="C45" s="52"/>
      <c r="D45" s="143"/>
      <c r="E45" s="144"/>
      <c r="F45" s="141"/>
      <c r="G45" s="141"/>
    </row>
    <row r="46" spans="1:7" ht="12.75" customHeight="1">
      <c r="A46" s="16"/>
      <c r="B46" s="10" t="s">
        <v>82</v>
      </c>
      <c r="C46" s="55" t="s">
        <v>83</v>
      </c>
      <c r="D46" s="145">
        <v>1</v>
      </c>
      <c r="E46" s="140" t="s">
        <v>106</v>
      </c>
      <c r="F46" s="141">
        <v>1490</v>
      </c>
      <c r="G46" s="141">
        <f aca="true" t="shared" si="1" ref="G46:G54">+F46*D46</f>
        <v>1490</v>
      </c>
    </row>
    <row r="47" spans="1:7" ht="12.75" customHeight="1">
      <c r="A47" s="16"/>
      <c r="B47" s="10" t="s">
        <v>84</v>
      </c>
      <c r="C47" s="52" t="s">
        <v>83</v>
      </c>
      <c r="D47" s="143">
        <v>1</v>
      </c>
      <c r="E47" s="140" t="s">
        <v>106</v>
      </c>
      <c r="F47" s="141">
        <v>3112</v>
      </c>
      <c r="G47" s="141">
        <f t="shared" si="1"/>
        <v>3112</v>
      </c>
    </row>
    <row r="48" spans="1:7" ht="12.75" customHeight="1">
      <c r="A48" s="16"/>
      <c r="B48" s="10" t="s">
        <v>85</v>
      </c>
      <c r="C48" s="52" t="s">
        <v>86</v>
      </c>
      <c r="D48" s="143">
        <v>2</v>
      </c>
      <c r="E48" s="140" t="s">
        <v>87</v>
      </c>
      <c r="F48" s="141">
        <v>394</v>
      </c>
      <c r="G48" s="141">
        <f t="shared" si="1"/>
        <v>788</v>
      </c>
    </row>
    <row r="49" spans="1:7" ht="12.75" customHeight="1">
      <c r="A49" s="16"/>
      <c r="B49" s="10" t="s">
        <v>108</v>
      </c>
      <c r="C49" s="55" t="s">
        <v>86</v>
      </c>
      <c r="D49" s="145">
        <v>1</v>
      </c>
      <c r="E49" s="145" t="s">
        <v>87</v>
      </c>
      <c r="F49" s="141">
        <v>357</v>
      </c>
      <c r="G49" s="141">
        <f t="shared" si="1"/>
        <v>357</v>
      </c>
    </row>
    <row r="50" spans="1:7" ht="12.75" customHeight="1">
      <c r="A50" s="16"/>
      <c r="B50" s="10" t="s">
        <v>107</v>
      </c>
      <c r="C50" s="52" t="s">
        <v>86</v>
      </c>
      <c r="D50" s="143">
        <v>1</v>
      </c>
      <c r="E50" s="144" t="s">
        <v>88</v>
      </c>
      <c r="F50" s="141">
        <v>2717</v>
      </c>
      <c r="G50" s="141">
        <f t="shared" si="1"/>
        <v>2717</v>
      </c>
    </row>
    <row r="51" spans="1:7" ht="12.75" customHeight="1">
      <c r="A51" s="16"/>
      <c r="B51" s="10" t="s">
        <v>89</v>
      </c>
      <c r="C51" s="52" t="s">
        <v>86</v>
      </c>
      <c r="D51" s="143">
        <v>1</v>
      </c>
      <c r="E51" s="144" t="s">
        <v>87</v>
      </c>
      <c r="F51" s="141">
        <v>7238</v>
      </c>
      <c r="G51" s="141">
        <f t="shared" si="1"/>
        <v>7238</v>
      </c>
    </row>
    <row r="52" spans="1:7" ht="12.75" customHeight="1">
      <c r="A52" s="16"/>
      <c r="B52" s="10" t="s">
        <v>90</v>
      </c>
      <c r="C52" s="55" t="s">
        <v>86</v>
      </c>
      <c r="D52" s="145">
        <v>1</v>
      </c>
      <c r="E52" s="145" t="s">
        <v>87</v>
      </c>
      <c r="F52" s="141">
        <v>230</v>
      </c>
      <c r="G52" s="141">
        <f t="shared" si="1"/>
        <v>230</v>
      </c>
    </row>
    <row r="53" spans="1:7" ht="12.75" customHeight="1">
      <c r="A53" s="16"/>
      <c r="B53" s="56" t="s">
        <v>91</v>
      </c>
      <c r="C53" s="57" t="s">
        <v>92</v>
      </c>
      <c r="D53" s="146">
        <v>1</v>
      </c>
      <c r="E53" s="147" t="s">
        <v>87</v>
      </c>
      <c r="F53" s="148">
        <v>1600</v>
      </c>
      <c r="G53" s="141">
        <f t="shared" si="1"/>
        <v>1600</v>
      </c>
    </row>
    <row r="54" spans="1:7" ht="12.75" customHeight="1">
      <c r="A54" s="77"/>
      <c r="B54" s="123" t="s">
        <v>93</v>
      </c>
      <c r="C54" s="124" t="s">
        <v>83</v>
      </c>
      <c r="D54" s="149">
        <v>1</v>
      </c>
      <c r="E54" s="150" t="s">
        <v>87</v>
      </c>
      <c r="F54" s="151">
        <v>2575</v>
      </c>
      <c r="G54" s="151">
        <f t="shared" si="1"/>
        <v>2575</v>
      </c>
    </row>
    <row r="55" spans="1:7" ht="13.5" customHeight="1">
      <c r="A55" s="5"/>
      <c r="B55" s="121" t="s">
        <v>27</v>
      </c>
      <c r="C55" s="122"/>
      <c r="D55" s="152"/>
      <c r="E55" s="152"/>
      <c r="F55" s="152"/>
      <c r="G55" s="153">
        <f>SUM(G36:G54)</f>
        <v>1445159</v>
      </c>
    </row>
    <row r="56" spans="1:7" ht="12" customHeight="1">
      <c r="A56" s="2"/>
      <c r="B56" s="41"/>
      <c r="C56" s="42"/>
      <c r="D56" s="42"/>
      <c r="E56" s="58"/>
      <c r="F56" s="43"/>
      <c r="G56" s="43"/>
    </row>
    <row r="57" spans="1:7" ht="12" customHeight="1">
      <c r="A57" s="5"/>
      <c r="B57" s="30" t="s">
        <v>28</v>
      </c>
      <c r="C57" s="31"/>
      <c r="D57" s="32"/>
      <c r="E57" s="32"/>
      <c r="F57" s="33"/>
      <c r="G57" s="33"/>
    </row>
    <row r="58" spans="1:7" ht="24" customHeight="1">
      <c r="A58" s="5"/>
      <c r="B58" s="44" t="s">
        <v>29</v>
      </c>
      <c r="C58" s="45" t="s">
        <v>25</v>
      </c>
      <c r="D58" s="45" t="s">
        <v>26</v>
      </c>
      <c r="E58" s="44" t="s">
        <v>14</v>
      </c>
      <c r="F58" s="45" t="s">
        <v>15</v>
      </c>
      <c r="G58" s="44" t="s">
        <v>16</v>
      </c>
    </row>
    <row r="59" spans="1:7" ht="12.75" customHeight="1">
      <c r="A59" s="16"/>
      <c r="B59" s="9"/>
      <c r="C59" s="52"/>
      <c r="D59" s="53"/>
      <c r="E59" s="24"/>
      <c r="F59" s="59"/>
      <c r="G59" s="53"/>
    </row>
    <row r="60" spans="1:7" ht="13.5" customHeight="1">
      <c r="A60" s="5"/>
      <c r="B60" s="60" t="s">
        <v>30</v>
      </c>
      <c r="C60" s="61"/>
      <c r="D60" s="61"/>
      <c r="E60" s="61"/>
      <c r="F60" s="62"/>
      <c r="G60" s="63">
        <f>SUM(G59)</f>
        <v>0</v>
      </c>
    </row>
    <row r="61" spans="1:7" ht="12" customHeight="1">
      <c r="A61" s="2"/>
      <c r="B61" s="80"/>
      <c r="C61" s="80"/>
      <c r="D61" s="80"/>
      <c r="E61" s="80"/>
      <c r="F61" s="81"/>
      <c r="G61" s="81"/>
    </row>
    <row r="62" spans="1:7" ht="12" customHeight="1">
      <c r="A62" s="77"/>
      <c r="B62" s="82" t="s">
        <v>31</v>
      </c>
      <c r="C62" s="83"/>
      <c r="D62" s="83"/>
      <c r="E62" s="83"/>
      <c r="F62" s="83"/>
      <c r="G62" s="84">
        <f>G22+G32+G55+G60</f>
        <v>1769159</v>
      </c>
    </row>
    <row r="63" spans="1:7" ht="12" customHeight="1">
      <c r="A63" s="77"/>
      <c r="B63" s="85" t="s">
        <v>32</v>
      </c>
      <c r="C63" s="65"/>
      <c r="D63" s="65"/>
      <c r="E63" s="65"/>
      <c r="F63" s="65"/>
      <c r="G63" s="86">
        <f>G62*0.05</f>
        <v>88457.95000000001</v>
      </c>
    </row>
    <row r="64" spans="1:7" ht="12" customHeight="1">
      <c r="A64" s="77"/>
      <c r="B64" s="87" t="s">
        <v>33</v>
      </c>
      <c r="C64" s="64"/>
      <c r="D64" s="64"/>
      <c r="E64" s="64"/>
      <c r="F64" s="64"/>
      <c r="G64" s="88">
        <f>G63+G62</f>
        <v>1857616.95</v>
      </c>
    </row>
    <row r="65" spans="1:7" ht="12" customHeight="1">
      <c r="A65" s="77"/>
      <c r="B65" s="85" t="s">
        <v>34</v>
      </c>
      <c r="C65" s="65"/>
      <c r="D65" s="65"/>
      <c r="E65" s="65"/>
      <c r="F65" s="65"/>
      <c r="G65" s="86">
        <f>G12</f>
        <v>3150000</v>
      </c>
    </row>
    <row r="66" spans="1:7" ht="12" customHeight="1">
      <c r="A66" s="77"/>
      <c r="B66" s="89" t="s">
        <v>35</v>
      </c>
      <c r="C66" s="90"/>
      <c r="D66" s="90"/>
      <c r="E66" s="90"/>
      <c r="F66" s="90"/>
      <c r="G66" s="91">
        <f>G65-G64</f>
        <v>1292383.05</v>
      </c>
    </row>
    <row r="67" spans="1:7" ht="12" customHeight="1">
      <c r="A67" s="77"/>
      <c r="B67" s="78" t="s">
        <v>36</v>
      </c>
      <c r="C67" s="79"/>
      <c r="D67" s="79"/>
      <c r="E67" s="79"/>
      <c r="F67" s="79"/>
      <c r="G67" s="74"/>
    </row>
    <row r="68" spans="1:7" ht="12.75" customHeight="1" thickBot="1">
      <c r="A68" s="77"/>
      <c r="B68" s="92"/>
      <c r="C68" s="79"/>
      <c r="D68" s="79"/>
      <c r="E68" s="79"/>
      <c r="F68" s="79"/>
      <c r="G68" s="74"/>
    </row>
    <row r="69" spans="1:7" ht="12" customHeight="1">
      <c r="A69" s="77"/>
      <c r="B69" s="104" t="s">
        <v>37</v>
      </c>
      <c r="C69" s="105"/>
      <c r="D69" s="105"/>
      <c r="E69" s="105"/>
      <c r="F69" s="106"/>
      <c r="G69" s="74"/>
    </row>
    <row r="70" spans="1:7" ht="12" customHeight="1">
      <c r="A70" s="77"/>
      <c r="B70" s="107" t="s">
        <v>38</v>
      </c>
      <c r="C70" s="76"/>
      <c r="D70" s="76"/>
      <c r="E70" s="76"/>
      <c r="F70" s="108"/>
      <c r="G70" s="74"/>
    </row>
    <row r="71" spans="1:7" ht="12" customHeight="1">
      <c r="A71" s="77"/>
      <c r="B71" s="107" t="s">
        <v>39</v>
      </c>
      <c r="C71" s="76"/>
      <c r="D71" s="76"/>
      <c r="E71" s="76"/>
      <c r="F71" s="108"/>
      <c r="G71" s="74"/>
    </row>
    <row r="72" spans="1:7" ht="12" customHeight="1">
      <c r="A72" s="77"/>
      <c r="B72" s="107" t="s">
        <v>40</v>
      </c>
      <c r="C72" s="76"/>
      <c r="D72" s="76"/>
      <c r="E72" s="76"/>
      <c r="F72" s="108"/>
      <c r="G72" s="74"/>
    </row>
    <row r="73" spans="1:7" ht="12" customHeight="1">
      <c r="A73" s="77"/>
      <c r="B73" s="107" t="s">
        <v>41</v>
      </c>
      <c r="C73" s="76"/>
      <c r="D73" s="76"/>
      <c r="E73" s="76"/>
      <c r="F73" s="108"/>
      <c r="G73" s="74"/>
    </row>
    <row r="74" spans="1:7" ht="12" customHeight="1">
      <c r="A74" s="77"/>
      <c r="B74" s="107" t="s">
        <v>42</v>
      </c>
      <c r="C74" s="76"/>
      <c r="D74" s="76"/>
      <c r="E74" s="76"/>
      <c r="F74" s="108"/>
      <c r="G74" s="74"/>
    </row>
    <row r="75" spans="1:7" ht="12.75" customHeight="1" thickBot="1">
      <c r="A75" s="77"/>
      <c r="B75" s="109" t="s">
        <v>43</v>
      </c>
      <c r="C75" s="110"/>
      <c r="D75" s="110"/>
      <c r="E75" s="110"/>
      <c r="F75" s="111"/>
      <c r="G75" s="74"/>
    </row>
    <row r="76" spans="1:7" ht="12.75" customHeight="1">
      <c r="A76" s="77"/>
      <c r="B76" s="102"/>
      <c r="C76" s="76"/>
      <c r="D76" s="76"/>
      <c r="E76" s="76"/>
      <c r="F76" s="76"/>
      <c r="G76" s="74"/>
    </row>
    <row r="77" spans="1:7" ht="15" customHeight="1" thickBot="1">
      <c r="A77" s="77"/>
      <c r="B77" s="167" t="s">
        <v>44</v>
      </c>
      <c r="C77" s="168"/>
      <c r="D77" s="101"/>
      <c r="E77" s="67"/>
      <c r="F77" s="67"/>
      <c r="G77" s="74"/>
    </row>
    <row r="78" spans="1:7" ht="12" customHeight="1">
      <c r="A78" s="77"/>
      <c r="B78" s="94" t="s">
        <v>29</v>
      </c>
      <c r="C78" s="68" t="s">
        <v>45</v>
      </c>
      <c r="D78" s="95" t="s">
        <v>46</v>
      </c>
      <c r="E78" s="67"/>
      <c r="F78" s="67"/>
      <c r="G78" s="74"/>
    </row>
    <row r="79" spans="1:7" ht="12" customHeight="1">
      <c r="A79" s="77"/>
      <c r="B79" s="96" t="s">
        <v>47</v>
      </c>
      <c r="C79" s="69">
        <f>+G22</f>
        <v>300000</v>
      </c>
      <c r="D79" s="155">
        <f aca="true" t="shared" si="2" ref="D79:D84">+C79/$C$85</f>
        <v>0.1614972344002352</v>
      </c>
      <c r="E79" s="67"/>
      <c r="F79" s="67"/>
      <c r="G79" s="74"/>
    </row>
    <row r="80" spans="1:7" ht="12" customHeight="1">
      <c r="A80" s="77"/>
      <c r="B80" s="96" t="s">
        <v>48</v>
      </c>
      <c r="C80" s="70">
        <f>+G27</f>
        <v>0</v>
      </c>
      <c r="D80" s="97">
        <f t="shared" si="2"/>
        <v>0</v>
      </c>
      <c r="E80" s="67"/>
      <c r="F80" s="67"/>
      <c r="G80" s="74"/>
    </row>
    <row r="81" spans="1:7" ht="12" customHeight="1">
      <c r="A81" s="77"/>
      <c r="B81" s="96" t="s">
        <v>49</v>
      </c>
      <c r="C81" s="69">
        <f>+G32</f>
        <v>24000</v>
      </c>
      <c r="D81" s="155">
        <f t="shared" si="2"/>
        <v>0.012919778752018817</v>
      </c>
      <c r="E81" s="67"/>
      <c r="F81" s="67"/>
      <c r="G81" s="74"/>
    </row>
    <row r="82" spans="1:7" ht="12" customHeight="1">
      <c r="A82" s="77"/>
      <c r="B82" s="96" t="s">
        <v>24</v>
      </c>
      <c r="C82" s="69">
        <f>+G55</f>
        <v>1445159</v>
      </c>
      <c r="D82" s="155">
        <f t="shared" si="2"/>
        <v>0.7779639392286983</v>
      </c>
      <c r="E82" s="67"/>
      <c r="F82" s="67"/>
      <c r="G82" s="74"/>
    </row>
    <row r="83" spans="1:7" ht="12" customHeight="1">
      <c r="A83" s="77"/>
      <c r="B83" s="96" t="s">
        <v>50</v>
      </c>
      <c r="C83" s="71">
        <f>+G60</f>
        <v>0</v>
      </c>
      <c r="D83" s="97">
        <f t="shared" si="2"/>
        <v>0</v>
      </c>
      <c r="E83" s="73"/>
      <c r="F83" s="73"/>
      <c r="G83" s="74"/>
    </row>
    <row r="84" spans="1:7" ht="12" customHeight="1">
      <c r="A84" s="77"/>
      <c r="B84" s="96" t="s">
        <v>51</v>
      </c>
      <c r="C84" s="71">
        <f>+G63</f>
        <v>88457.95000000001</v>
      </c>
      <c r="D84" s="155">
        <f t="shared" si="2"/>
        <v>0.04761904761904762</v>
      </c>
      <c r="E84" s="73"/>
      <c r="F84" s="73"/>
      <c r="G84" s="74"/>
    </row>
    <row r="85" spans="1:7" ht="12.75" customHeight="1" thickBot="1">
      <c r="A85" s="77"/>
      <c r="B85" s="98" t="s">
        <v>52</v>
      </c>
      <c r="C85" s="99">
        <f>SUM(C79:C84)</f>
        <v>1857616.95</v>
      </c>
      <c r="D85" s="100">
        <f>SUM(D79:D84)</f>
        <v>1</v>
      </c>
      <c r="E85" s="73"/>
      <c r="F85" s="73"/>
      <c r="G85" s="74"/>
    </row>
    <row r="86" spans="1:7" ht="12" customHeight="1">
      <c r="A86" s="77"/>
      <c r="B86" s="92"/>
      <c r="C86" s="79"/>
      <c r="D86" s="79"/>
      <c r="E86" s="79"/>
      <c r="F86" s="79"/>
      <c r="G86" s="74"/>
    </row>
    <row r="87" spans="1:7" ht="12.75" customHeight="1">
      <c r="A87" s="77"/>
      <c r="B87" s="93"/>
      <c r="C87" s="79"/>
      <c r="D87" s="79"/>
      <c r="E87" s="79"/>
      <c r="F87" s="79"/>
      <c r="G87" s="74"/>
    </row>
    <row r="88" spans="1:7" ht="12" customHeight="1" thickBot="1">
      <c r="A88" s="66"/>
      <c r="B88" s="113"/>
      <c r="C88" s="114" t="s">
        <v>96</v>
      </c>
      <c r="D88" s="115"/>
      <c r="E88" s="116"/>
      <c r="F88" s="72"/>
      <c r="G88" s="74"/>
    </row>
    <row r="89" spans="1:7" ht="12" customHeight="1">
      <c r="A89" s="77"/>
      <c r="B89" s="117" t="s">
        <v>98</v>
      </c>
      <c r="C89" s="156">
        <v>8000</v>
      </c>
      <c r="D89" s="156">
        <v>9000</v>
      </c>
      <c r="E89" s="157">
        <v>10000</v>
      </c>
      <c r="F89" s="112"/>
      <c r="G89" s="75"/>
    </row>
    <row r="90" spans="1:7" ht="12.75" customHeight="1" thickBot="1">
      <c r="A90" s="77"/>
      <c r="B90" s="98" t="s">
        <v>99</v>
      </c>
      <c r="C90" s="99">
        <f>(G64/C89)</f>
        <v>232.20211874999998</v>
      </c>
      <c r="D90" s="99">
        <f>+C85/D89</f>
        <v>206.40188333333333</v>
      </c>
      <c r="E90" s="118">
        <f>(G64/E89)</f>
        <v>185.761695</v>
      </c>
      <c r="F90" s="112"/>
      <c r="G90" s="75"/>
    </row>
    <row r="91" spans="1:7" ht="15" customHeight="1">
      <c r="A91" s="77"/>
      <c r="B91" s="103" t="s">
        <v>53</v>
      </c>
      <c r="C91" s="76"/>
      <c r="D91" s="76"/>
      <c r="E91" s="76"/>
      <c r="F91" s="76"/>
      <c r="G91" s="76"/>
    </row>
  </sheetData>
  <sheetProtection/>
  <mergeCells count="9">
    <mergeCell ref="B77:C77"/>
    <mergeCell ref="E13:F13"/>
    <mergeCell ref="E11:F11"/>
    <mergeCell ref="E10:F10"/>
    <mergeCell ref="E9:F9"/>
    <mergeCell ref="E14:F14"/>
    <mergeCell ref="E15:F15"/>
    <mergeCell ref="B17:G17"/>
    <mergeCell ref="E12:F12"/>
  </mergeCells>
  <printOptions/>
  <pageMargins left="0.25" right="0.25" top="0.75" bottom="0.75" header="0.3" footer="0.3"/>
  <pageSetup fitToHeight="1" fitToWidth="1" horizontalDpi="600" verticalDpi="600" orientation="portrait" paperSize="14" scale="64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hceam</dc:creator>
  <cp:keywords/>
  <dc:description/>
  <cp:lastModifiedBy>Diaz Molina Victor Leonardo</cp:lastModifiedBy>
  <cp:lastPrinted>2023-03-28T13:21:57Z</cp:lastPrinted>
  <dcterms:created xsi:type="dcterms:W3CDTF">2020-11-27T12:49:26Z</dcterms:created>
  <dcterms:modified xsi:type="dcterms:W3CDTF">2023-03-31T19:24:03Z</dcterms:modified>
  <cp:category/>
  <cp:version/>
  <cp:contentType/>
  <cp:contentStatus/>
</cp:coreProperties>
</file>