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C75" i="1" l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<sst xmlns="http://schemas.openxmlformats.org/spreadsheetml/2006/main" count="133" uniqueCount="94">
  <si>
    <t>RUBRO O CULTIVO</t>
  </si>
  <si>
    <t>PRADERA PERMANENTE</t>
  </si>
  <si>
    <t>RENDIMIENTO (kg carne/há.)</t>
  </si>
  <si>
    <t>VARIEDAD</t>
  </si>
  <si>
    <t>Mezcla Triple mix: Ballica Stellar AR1; Pasto Ovillo y Festuca</t>
  </si>
  <si>
    <t>FECHA ESTIMADA  PRECIO VENTA</t>
  </si>
  <si>
    <t>Enero 202</t>
  </si>
  <si>
    <t>NIVEL TECNOLÓGICO</t>
  </si>
  <si>
    <t>Medio</t>
  </si>
  <si>
    <t>PRECIO ESPERADO ($/kg m.s.)</t>
  </si>
  <si>
    <t>REGIÓN</t>
  </si>
  <si>
    <t>La Araucanía</t>
  </si>
  <si>
    <t>INGRESO ESPERADO, con IVA ($)</t>
  </si>
  <si>
    <t>AGENCIA DE ÁREA</t>
  </si>
  <si>
    <t>DESTINO PRODUCCION</t>
  </si>
  <si>
    <t>Pastoreo directo</t>
  </si>
  <si>
    <t>COMUNA/LOCALIDAD</t>
  </si>
  <si>
    <t>FECHA DE COSECHA</t>
  </si>
  <si>
    <t>Permanente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</si>
  <si>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</si>
  <si>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</si>
  <si>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</si>
  <si>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</si>
  <si>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</si>
  <si>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</si>
  <si>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</si>
  <si>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</si>
  <si>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</si>
  <si>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</si>
  <si>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</si>
  <si>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</si>
  <si>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</si>
  <si>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</si>
  <si>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</si>
  <si>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N° Jornadas/hrs</t>
  </si>
  <si>
    <t>Fumigación</t>
  </si>
  <si>
    <t>JM</t>
  </si>
  <si>
    <t>Febrero</t>
  </si>
  <si>
    <t>Rastraje</t>
  </si>
  <si>
    <t>Marzo</t>
  </si>
  <si>
    <t>Vibrocultivador</t>
  </si>
  <si>
    <t>Rodón</t>
  </si>
  <si>
    <t>Encaladora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</si>
  <si>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</si>
  <si>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</si>
  <si>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</si>
  <si>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</si>
  <si>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</si>
  <si>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</si>
  <si>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</si>
  <si>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Mezcla Triple Mix</t>
  </si>
  <si>
    <t>Kg</t>
  </si>
  <si>
    <t>FERTILIZANTES</t>
  </si>
  <si>
    <t>Superfosfato Triple</t>
  </si>
  <si>
    <t xml:space="preserve">Kg </t>
  </si>
  <si>
    <t>Muriato de Potasio</t>
  </si>
  <si>
    <t>Urea</t>
  </si>
  <si>
    <t>ENMIENDAS</t>
  </si>
  <si>
    <t>Cal Soprocal</t>
  </si>
  <si>
    <t>HERBICIDAS</t>
  </si>
  <si>
    <t>Glifosato</t>
  </si>
  <si>
    <t xml:space="preserve">Lt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</si>
  <si>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</si>
  <si>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</si>
  <si>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</si>
  <si>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</si>
  <si>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</si>
  <si>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</si>
  <si>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</si>
  <si>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</si>
  <si>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</si>
  <si>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</si>
  <si>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</si>
  <si>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</si>
  <si>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</si>
  <si>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</si>
  <si>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</si>
  <si>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</si>
  <si>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</si>
  <si>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</si>
  <si>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</si>
  <si>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</si>
  <si>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</si>
  <si>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</si>
  <si>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</si>
  <si>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</si>
  <si>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</si>
  <si>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</si>
  <si>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</si>
  <si>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 de carne/hà)</t>
  </si>
  <si>
    <t>Costo unitario ($/Kilos de Carne) (*)</t>
  </si>
  <si>
    <t>(*): Este valor representa el valor mìnimo de venta del producto</t>
  </si>
  <si>
    <t>COLLIPULLI</t>
  </si>
  <si>
    <t>COLLIPULLI/ERCILLA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</si>
</sst>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49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49" fontId="3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/>
    <xf numFmtId="3" fontId="1" fillId="2" borderId="23" xfId="0" applyNumberFormat="1" applyFont="1" applyFill="1" applyBorder="1"/>
    <xf numFmtId="0" fontId="1" fillId="2" borderId="22" xfId="0" applyFont="1" applyFill="1" applyBorder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/>
    <xf numFmtId="0" fontId="1" fillId="2" borderId="48" xfId="0" applyFont="1" applyFill="1" applyBorder="1"/>
    <xf numFmtId="0" fontId="1" fillId="8" borderId="40" xfId="0" applyFont="1" applyFill="1" applyBorder="1"/>
    <xf numFmtId="0" fontId="1" fillId="6" borderId="20" xfId="0" applyFont="1" applyFill="1" applyBorder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ill="1" applyBorder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158814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229350" cy="130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5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1</v>
      </c>
      <c r="D9" s="39"/>
      <c r="E9" s="153" t="s">
        <v>2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3</v>
      </c>
      <c r="C10" s="142" t="s">
        <v>4</v>
      </c>
      <c r="D10" s="42"/>
      <c r="E10" s="151" t="s">
        <v>5</v>
      </c>
      <c r="F10" s="152"/>
      <c r="G10" s="22" t="s">
        <v>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7</v>
      </c>
      <c r="C11" s="143" t="s">
        <v>8</v>
      </c>
      <c r="D11" s="42"/>
      <c r="E11" s="151" t="s">
        <v>9</v>
      </c>
      <c r="F11" s="152"/>
      <c r="G11" s="129">
        <v>1800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10</v>
      </c>
      <c r="C12" s="142" t="s">
        <v>11</v>
      </c>
      <c r="D12" s="42"/>
      <c r="E12" s="34" t="s">
        <v>12</v>
      </c>
      <c r="F12" s="35"/>
      <c r="G12" s="24">
        <f>(G9*G11)</f>
        <v>1800000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13</v>
      </c>
      <c r="C13" s="143" t="s">
        <v>92</v>
      </c>
      <c r="D13" s="42"/>
      <c r="E13" s="151" t="s">
        <v>14</v>
      </c>
      <c r="F13" s="152"/>
      <c r="G13" s="22" t="s">
        <v>15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16</v>
      </c>
      <c r="C14" s="143" t="s">
        <v>93</v>
      </c>
      <c r="D14" s="42"/>
      <c r="E14" s="151" t="s">
        <v>17</v>
      </c>
      <c r="F14" s="152"/>
      <c r="G14" s="22" t="s">
        <v>18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19</v>
      </c>
      <c r="C15" s="144">
        <v>44986</v>
      </c>
      <c r="D15" s="42"/>
      <c r="E15" s="155" t="s">
        <v>20</v>
      </c>
      <c r="F15" s="156"/>
      <c r="G15" s="23" t="s">
        <v>21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22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23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24</v>
      </c>
      <c r="C20" s="55" t="s">
        <v>25</v>
      </c>
      <c r="D20" s="55" t="s">
        <v>26</v>
      </c>
      <c r="E20" s="55" t="s">
        <v>27</v>
      </c>
      <c r="F20" s="55" t="s">
        <v>28</v>
      </c>
      <c r="G20" s="55" t="s">
        <v>29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30</v>
      </c>
      <c r="C22" s="8"/>
      <c r="D22" s="8"/>
      <c r="E22" s="8"/>
      <c r="F22" s="9"/>
      <c r="G22" s="1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31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24</v>
      </c>
      <c r="C25" s="62" t="s">
        <v>25</v>
      </c>
      <c r="D25" s="62" t="s">
        <v>26</v>
      </c>
      <c r="E25" s="61" t="s">
        <v>27</v>
      </c>
      <c r="F25" s="62" t="s">
        <v>28</v>
      </c>
      <c r="G25" s="61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32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33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24</v>
      </c>
      <c r="C30" s="68" t="s">
        <v>25</v>
      </c>
      <c r="D30" s="68" t="s">
        <v>34</v>
      </c>
      <c r="E30" s="68" t="s">
        <v>27</v>
      </c>
      <c r="F30" s="69" t="s">
        <v>28</v>
      </c>
      <c r="G30" s="68" t="s">
        <v>29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35</v>
      </c>
      <c r="C31" s="32" t="s">
        <v>36</v>
      </c>
      <c r="D31" s="130">
        <v>0.1</v>
      </c>
      <c r="E31" s="33" t="s">
        <v>37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38</v>
      </c>
      <c r="C32" s="32" t="s">
        <v>36</v>
      </c>
      <c r="D32" s="130">
        <v>0.1</v>
      </c>
      <c r="E32" s="33" t="s">
        <v>39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40</v>
      </c>
      <c r="C33" s="32" t="s">
        <v>36</v>
      </c>
      <c r="D33" s="130">
        <v>0.1</v>
      </c>
      <c r="E33" s="33" t="s">
        <v>39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41</v>
      </c>
      <c r="C34" s="32" t="s">
        <v>36</v>
      </c>
      <c r="D34" s="130">
        <v>0.1</v>
      </c>
      <c r="E34" s="33" t="s">
        <v>39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42</v>
      </c>
      <c r="C35" s="32" t="s">
        <v>36</v>
      </c>
      <c r="D35" s="130">
        <v>0.1</v>
      </c>
      <c r="E35" s="33" t="s">
        <v>39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43</v>
      </c>
      <c r="C36" s="32" t="s">
        <v>36</v>
      </c>
      <c r="D36" s="130">
        <v>0.1</v>
      </c>
      <c r="E36" s="33" t="s">
        <v>39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44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45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46</v>
      </c>
      <c r="C40" s="69" t="s">
        <v>47</v>
      </c>
      <c r="D40" s="69" t="s">
        <v>48</v>
      </c>
      <c r="E40" s="69" t="s">
        <v>27</v>
      </c>
      <c r="F40" s="69" t="s">
        <v>28</v>
      </c>
      <c r="G40" s="69" t="s">
        <v>29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49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50</v>
      </c>
      <c r="C42" s="16" t="s">
        <v>51</v>
      </c>
      <c r="D42" s="133">
        <v>25</v>
      </c>
      <c r="E42" s="38" t="s">
        <v>39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52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53</v>
      </c>
      <c r="C44" s="26" t="s">
        <v>54</v>
      </c>
      <c r="D44" s="136">
        <v>150</v>
      </c>
      <c r="E44" s="38" t="s">
        <v>39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55</v>
      </c>
      <c r="C45" s="26" t="s">
        <v>51</v>
      </c>
      <c r="D45" s="136">
        <v>100</v>
      </c>
      <c r="E45" s="38" t="s">
        <v>39</v>
      </c>
      <c r="F45" s="134">
        <v>1137</v>
      </c>
      <c r="G45" s="134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56</v>
      </c>
      <c r="C46" s="26" t="s">
        <v>51</v>
      </c>
      <c r="D46" s="136">
        <v>300</v>
      </c>
      <c r="E46" s="38" t="s">
        <v>39</v>
      </c>
      <c r="F46" s="134">
        <v>1480</v>
      </c>
      <c r="G46" s="134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57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58</v>
      </c>
      <c r="C48" s="26" t="s">
        <v>54</v>
      </c>
      <c r="D48" s="136">
        <v>200</v>
      </c>
      <c r="E48" s="38" t="s">
        <v>39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59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60</v>
      </c>
      <c r="C50" s="28" t="s">
        <v>61</v>
      </c>
      <c r="D50" s="138">
        <v>2</v>
      </c>
      <c r="E50" s="139" t="s">
        <v>37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62</v>
      </c>
      <c r="C51" s="12"/>
      <c r="D51" s="131"/>
      <c r="E51" s="131"/>
      <c r="F51" s="131"/>
      <c r="G51" s="132">
        <f>SUM(G41:G50)</f>
        <v>576575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63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64</v>
      </c>
      <c r="C54" s="69" t="s">
        <v>47</v>
      </c>
      <c r="D54" s="69" t="s">
        <v>48</v>
      </c>
      <c r="E54" s="68" t="s">
        <v>27</v>
      </c>
      <c r="F54" s="69" t="s">
        <v>28</v>
      </c>
      <c r="G54" s="68" t="s">
        <v>29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65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66</v>
      </c>
      <c r="C58" s="80"/>
      <c r="D58" s="80"/>
      <c r="E58" s="80"/>
      <c r="F58" s="80"/>
      <c r="G58" s="81">
        <f>G22+G37+G51+G56</f>
        <v>702575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67</v>
      </c>
      <c r="C59" s="83"/>
      <c r="D59" s="83"/>
      <c r="E59" s="83"/>
      <c r="F59" s="83"/>
      <c r="G59" s="84">
        <f>G58*0.05</f>
        <v>35128.75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68</v>
      </c>
      <c r="C60" s="86"/>
      <c r="D60" s="86"/>
      <c r="E60" s="86"/>
      <c r="F60" s="86"/>
      <c r="G60" s="87">
        <f>G59+G58</f>
        <v>737703.75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69</v>
      </c>
      <c r="C61" s="83"/>
      <c r="D61" s="83"/>
      <c r="E61" s="83"/>
      <c r="F61" s="83"/>
      <c r="G61" s="84">
        <f>G12</f>
        <v>1800000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70</v>
      </c>
      <c r="C62" s="89"/>
      <c r="D62" s="89"/>
      <c r="E62" s="89"/>
      <c r="F62" s="89"/>
      <c r="G62" s="140">
        <f>G61-G60</f>
        <v>1062296.25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71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72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73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74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75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76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77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78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79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64</v>
      </c>
      <c r="C74" s="106" t="s">
        <v>80</v>
      </c>
      <c r="D74" s="107" t="s">
        <v>81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82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83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84</v>
      </c>
      <c r="C77" s="109">
        <f>G37</f>
        <v>126000</v>
      </c>
      <c r="D77" s="110">
        <f>(C77/C81)</f>
        <v>0.17080027043376153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46</v>
      </c>
      <c r="C78" s="109">
        <f>G51</f>
        <v>576575</v>
      </c>
      <c r="D78" s="110">
        <f>(C78/C81)</f>
        <v>0.78158068194719088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85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86</v>
      </c>
      <c r="C80" s="112">
        <f>G59</f>
        <v>35128.75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87</v>
      </c>
      <c r="C81" s="115">
        <f>SUM(C75:C80)</f>
        <v>737703.75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88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89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90</v>
      </c>
      <c r="C86" s="115">
        <f>(G60/C85)</f>
        <v>819.67083333333335</v>
      </c>
      <c r="D86" s="115">
        <f>(G60/D85)</f>
        <v>737.70375000000001</v>
      </c>
      <c r="E86" s="126">
        <f>(G60/E85)</f>
        <v>670.63977272727277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91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2023-04-27T15:41:18Z</dcterms:modified>
  <cp:category/>
  <cp:contentStatus/>
</cp:coreProperties>
</file>