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C 2023\"/>
    </mc:Choice>
  </mc:AlternateContent>
  <bookViews>
    <workbookView xWindow="0" yWindow="0" windowWidth="25200" windowHeight="11385"/>
  </bookViews>
  <sheets>
    <sheet name="REPOLL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22" i="1" l="1"/>
  <c r="G23" i="1"/>
  <c r="G24" i="1"/>
  <c r="G25" i="1"/>
  <c r="G26" i="1"/>
  <c r="G21" i="1"/>
  <c r="G27" i="1" s="1"/>
  <c r="G12" i="1" l="1"/>
  <c r="G67" i="1"/>
  <c r="G68" i="1"/>
  <c r="G62" i="1"/>
  <c r="G61" i="1"/>
  <c r="G59" i="1"/>
  <c r="G58" i="1"/>
  <c r="G57" i="1"/>
  <c r="G55" i="1"/>
  <c r="G53" i="1"/>
  <c r="G52" i="1"/>
  <c r="G50" i="1"/>
  <c r="G49" i="1"/>
  <c r="G48" i="1"/>
  <c r="G46" i="1"/>
  <c r="G41" i="1"/>
  <c r="G40" i="1"/>
  <c r="G39" i="1"/>
  <c r="G38" i="1"/>
  <c r="G37" i="1"/>
  <c r="G36" i="1"/>
  <c r="G42" i="1" l="1"/>
  <c r="G69" i="1"/>
  <c r="C93" i="1" s="1"/>
  <c r="G63" i="1"/>
  <c r="G74" i="1"/>
  <c r="C92" i="1" l="1"/>
  <c r="C91" i="1"/>
  <c r="C89" i="1"/>
  <c r="G32" i="1" l="1"/>
  <c r="G71" i="1" s="1"/>
  <c r="G72" i="1" l="1"/>
  <c r="G73" i="1" l="1"/>
  <c r="G75" i="1" s="1"/>
  <c r="C94" i="1"/>
  <c r="C100" i="1" l="1"/>
  <c r="C95" i="1"/>
  <c r="D94" i="1" s="1"/>
  <c r="D100" i="1"/>
  <c r="E100" i="1"/>
  <c r="D92" i="1" l="1"/>
  <c r="D89" i="1"/>
  <c r="D91" i="1"/>
  <c r="D93" i="1"/>
  <c r="D95" i="1" l="1"/>
</calcChain>
</file>

<file path=xl/sharedStrings.xml><?xml version="1.0" encoding="utf-8"?>
<sst xmlns="http://schemas.openxmlformats.org/spreadsheetml/2006/main" count="178" uniqueCount="115">
  <si>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</si>
  <si>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</si>
  <si>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</si>
  <si>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</si>
  <si>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</si>
  <si>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</si>
  <si>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</si>
  <si>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</si>
  <si>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</si>
  <si>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</si>
  <si>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</si>
  <si>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</si>
  <si>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</si>
  <si>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</si>
  <si>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</si>
  <si>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</si>
  <si>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</si>
  <si>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</si>
  <si>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</si>
  <si>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</si>
  <si>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</si>
  <si>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</si>
  <si>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</si>
  <si>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</si>
  <si>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</si>
  <si>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</si>
  <si>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</si>
  <si>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</si>
  <si>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</si>
  <si>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</si>
  <si>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</si>
  <si>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</si>
  <si>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</si>
  <si>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</si>
  <si>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</si>
  <si>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</si>
  <si>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</si>
  <si>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</si>
  <si>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</si>
  <si>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</si>
  <si>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</si>
  <si>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</si>
  <si>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</si>
  <si>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</si>
  <si>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</si>
  <si>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</si>
  <si>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</si>
  <si>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</si>
  <si>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</si>
  <si>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</si>
  <si>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</si>
  <si>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</si>
  <si>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</si>
  <si>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</si>
  <si>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</si>
  <si>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</si>
  <si>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</si>
  <si>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</si>
  <si>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</si>
  <si>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</si>
  <si>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</si>
  <si>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Las Cabras</t>
  </si>
  <si>
    <t>lt</t>
  </si>
  <si>
    <t>FUNGICIDAS</t>
  </si>
  <si>
    <t>c/u</t>
  </si>
  <si>
    <t>B. O'Higgins</t>
  </si>
  <si>
    <t>Mezcla hortalicera</t>
  </si>
  <si>
    <t>Centurion Super</t>
  </si>
  <si>
    <t>Amistar Opti</t>
  </si>
  <si>
    <t>2.  Precio de Insumos corresponde a  precios  colocados en el predio del agricultor.</t>
  </si>
  <si>
    <t>RENDIMIENTO (Un/Há.)</t>
  </si>
  <si>
    <t>Rendimiento (Un/hà)</t>
  </si>
  <si>
    <t>Costo unitario ($/Un) (*)</t>
  </si>
  <si>
    <t>REPOLLO</t>
  </si>
  <si>
    <t>Savoy Ace</t>
  </si>
  <si>
    <t>Medio</t>
  </si>
  <si>
    <t>Helada, sequía, lluvia</t>
  </si>
  <si>
    <t>PRECIO ESPERADO ($/Un)</t>
  </si>
  <si>
    <t>Transplante</t>
  </si>
  <si>
    <t>febrero</t>
  </si>
  <si>
    <t>Riego</t>
  </si>
  <si>
    <t>Feb - may</t>
  </si>
  <si>
    <t>Limpia o desmanche</t>
  </si>
  <si>
    <t>marzo</t>
  </si>
  <si>
    <t>Aplicación de fertilizante</t>
  </si>
  <si>
    <t>Aplicación de agroquímicos</t>
  </si>
  <si>
    <t>Feb - abr</t>
  </si>
  <si>
    <t>Cosecha</t>
  </si>
  <si>
    <t>mayo</t>
  </si>
  <si>
    <t>enero</t>
  </si>
  <si>
    <t>Rastrajes (2)</t>
  </si>
  <si>
    <t>Acequiadura</t>
  </si>
  <si>
    <t>Melgadura</t>
  </si>
  <si>
    <t>Acarreo de insumos</t>
  </si>
  <si>
    <t>PLANTINES</t>
  </si>
  <si>
    <t>Febrero</t>
  </si>
  <si>
    <t>Urea</t>
  </si>
  <si>
    <t>Marzo</t>
  </si>
  <si>
    <t>Evisec 50 SP 200 GR</t>
  </si>
  <si>
    <t>abril</t>
  </si>
  <si>
    <t>Kareate Zeon</t>
  </si>
  <si>
    <t>Ridomil GoldMZ</t>
  </si>
  <si>
    <t>Metalaxyl MZ 58 WP</t>
  </si>
  <si>
    <t>TERRASORB FOLIAR</t>
  </si>
  <si>
    <t>Feb - Abril</t>
  </si>
  <si>
    <t>Análisis de suelo</t>
  </si>
  <si>
    <t>Fletes</t>
  </si>
  <si>
    <t>Entrada Feria mayorista</t>
  </si>
  <si>
    <t>7. Plantacion 60 cm sobre hilera, 70 entre hilera</t>
  </si>
  <si>
    <t>3. Precio esperado por ventas corresponde a precio colocado en feria Lo Valledor</t>
  </si>
  <si>
    <t>ESCENARIOS COSTO UNITARIO  ($/Un)</t>
  </si>
  <si>
    <t>Salitre Pro K</t>
  </si>
  <si>
    <t>ENE 2023</t>
  </si>
  <si>
    <t>MAR - ABR</t>
  </si>
  <si>
    <t>Mercado Mayorista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</si>
</sst>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166" fontId="16" fillId="0" borderId="15" applyFont="0" applyFill="0" applyBorder="0" applyAlignment="0" applyProtection="0"/>
    <xf numFmtId="41" fontId="17" fillId="0" borderId="0" applyFont="0" applyFill="0" applyBorder="0" applyAlignment="0" applyProtection="0"/>
  </cellStyleXfs>
  <cellXfs count="13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0" fontId="2" fillId="2" borderId="12" xfId="0" applyFont="1" applyFill="1" applyBorder="1" applyAlignment="1"/>
    <xf numFmtId="0" fontId="2" fillId="2" borderId="13" xfId="0" applyFont="1" applyFill="1" applyBorder="1" applyAlignment="1"/>
    <xf numFmtId="3" fontId="2" fillId="2" borderId="13" xfId="0" applyNumberFormat="1" applyFont="1" applyFill="1" applyBorder="1" applyAlignment="1"/>
    <xf numFmtId="49" fontId="6" fillId="3" borderId="10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/>
    </xf>
    <xf numFmtId="0" fontId="1" fillId="5" borderId="10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2" fillId="7" borderId="15" xfId="0" applyFont="1" applyFill="1" applyBorder="1" applyAlignment="1"/>
    <xf numFmtId="49" fontId="10" fillId="8" borderId="16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4" xfId="0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14" fillId="2" borderId="15" xfId="0" applyNumberFormat="1" applyFont="1" applyFill="1" applyBorder="1" applyAlignment="1">
      <alignment vertical="center"/>
    </xf>
    <xf numFmtId="0" fontId="12" fillId="2" borderId="15" xfId="0" applyFont="1" applyFill="1" applyBorder="1" applyAlignment="1"/>
    <xf numFmtId="0" fontId="0" fillId="2" borderId="17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4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4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164" fontId="1" fillId="6" borderId="25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49" fontId="10" fillId="8" borderId="26" xfId="0" applyNumberFormat="1" applyFont="1" applyFill="1" applyBorder="1" applyAlignment="1">
      <alignment vertical="center"/>
    </xf>
    <xf numFmtId="49" fontId="12" fillId="8" borderId="27" xfId="0" applyNumberFormat="1" applyFont="1" applyFill="1" applyBorder="1" applyAlignment="1"/>
    <xf numFmtId="49" fontId="10" fillId="2" borderId="28" xfId="0" applyNumberFormat="1" applyFont="1" applyFill="1" applyBorder="1" applyAlignment="1">
      <alignment vertical="center"/>
    </xf>
    <xf numFmtId="9" fontId="12" fillId="2" borderId="29" xfId="0" applyNumberFormat="1" applyFont="1" applyFill="1" applyBorder="1" applyAlignment="1"/>
    <xf numFmtId="49" fontId="10" fillId="8" borderId="30" xfId="0" applyNumberFormat="1" applyFont="1" applyFill="1" applyBorder="1" applyAlignment="1">
      <alignment vertical="center"/>
    </xf>
    <xf numFmtId="165" fontId="10" fillId="8" borderId="31" xfId="0" applyNumberFormat="1" applyFont="1" applyFill="1" applyBorder="1" applyAlignment="1">
      <alignment vertical="center"/>
    </xf>
    <xf numFmtId="9" fontId="10" fillId="8" borderId="32" xfId="0" applyNumberFormat="1" applyFont="1" applyFill="1" applyBorder="1" applyAlignment="1">
      <alignment vertical="center"/>
    </xf>
    <xf numFmtId="0" fontId="12" fillId="9" borderId="35" xfId="0" applyFont="1" applyFill="1" applyBorder="1" applyAlignment="1"/>
    <xf numFmtId="0" fontId="12" fillId="2" borderId="15" xfId="0" applyFont="1" applyFill="1" applyBorder="1" applyAlignment="1">
      <alignment vertical="center"/>
    </xf>
    <xf numFmtId="49" fontId="12" fillId="2" borderId="15" xfId="0" applyNumberFormat="1" applyFont="1" applyFill="1" applyBorder="1" applyAlignment="1">
      <alignment vertical="center"/>
    </xf>
    <xf numFmtId="49" fontId="10" fillId="2" borderId="36" xfId="0" applyNumberFormat="1" applyFont="1" applyFill="1" applyBorder="1" applyAlignment="1">
      <alignment vertical="center"/>
    </xf>
    <xf numFmtId="0" fontId="12" fillId="2" borderId="37" xfId="0" applyFont="1" applyFill="1" applyBorder="1" applyAlignment="1"/>
    <xf numFmtId="0" fontId="12" fillId="2" borderId="38" xfId="0" applyFont="1" applyFill="1" applyBorder="1" applyAlignment="1"/>
    <xf numFmtId="49" fontId="12" fillId="2" borderId="39" xfId="0" applyNumberFormat="1" applyFont="1" applyFill="1" applyBorder="1" applyAlignment="1">
      <alignment vertical="center"/>
    </xf>
    <xf numFmtId="0" fontId="12" fillId="2" borderId="40" xfId="0" applyFont="1" applyFill="1" applyBorder="1" applyAlignment="1"/>
    <xf numFmtId="49" fontId="12" fillId="2" borderId="41" xfId="0" applyNumberFormat="1" applyFont="1" applyFill="1" applyBorder="1" applyAlignment="1">
      <alignment vertical="center"/>
    </xf>
    <xf numFmtId="0" fontId="12" fillId="2" borderId="42" xfId="0" applyFont="1" applyFill="1" applyBorder="1" applyAlignment="1"/>
    <xf numFmtId="0" fontId="12" fillId="2" borderId="43" xfId="0" applyFont="1" applyFill="1" applyBorder="1" applyAlignment="1"/>
    <xf numFmtId="0" fontId="10" fillId="7" borderId="15" xfId="0" applyFont="1" applyFill="1" applyBorder="1" applyAlignment="1">
      <alignment vertical="center"/>
    </xf>
    <xf numFmtId="0" fontId="7" fillId="9" borderId="14" xfId="0" applyFont="1" applyFill="1" applyBorder="1" applyAlignment="1">
      <alignment vertical="center"/>
    </xf>
    <xf numFmtId="49" fontId="15" fillId="9" borderId="15" xfId="0" applyNumberFormat="1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0" fontId="7" fillId="9" borderId="44" xfId="0" applyFont="1" applyFill="1" applyBorder="1" applyAlignment="1">
      <alignment vertical="center"/>
    </xf>
    <xf numFmtId="49" fontId="10" fillId="8" borderId="45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/>
    <xf numFmtId="49" fontId="5" fillId="3" borderId="49" xfId="0" applyNumberFormat="1" applyFont="1" applyFill="1" applyBorder="1" applyAlignment="1">
      <alignment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vertical="center"/>
    </xf>
    <xf numFmtId="3" fontId="5" fillId="3" borderId="49" xfId="0" applyNumberFormat="1" applyFont="1" applyFill="1" applyBorder="1" applyAlignment="1">
      <alignment vertical="center"/>
    </xf>
    <xf numFmtId="165" fontId="10" fillId="8" borderId="31" xfId="0" applyNumberFormat="1" applyFont="1" applyFill="1" applyBorder="1" applyAlignment="1">
      <alignment horizontal="center" vertical="center"/>
    </xf>
    <xf numFmtId="165" fontId="10" fillId="8" borderId="32" xfId="0" applyNumberFormat="1" applyFont="1" applyFill="1" applyBorder="1" applyAlignment="1">
      <alignment horizontal="center" vertical="center"/>
    </xf>
    <xf numFmtId="0" fontId="0" fillId="2" borderId="50" xfId="0" applyFont="1" applyFill="1" applyBorder="1" applyAlignment="1"/>
    <xf numFmtId="49" fontId="15" fillId="9" borderId="33" xfId="0" applyNumberFormat="1" applyFont="1" applyFill="1" applyBorder="1" applyAlignment="1">
      <alignment vertical="center"/>
    </xf>
    <xf numFmtId="0" fontId="10" fillId="9" borderId="34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2" borderId="4" xfId="0" applyFill="1" applyBorder="1"/>
    <xf numFmtId="49" fontId="18" fillId="3" borderId="51" xfId="0" applyNumberFormat="1" applyFont="1" applyFill="1" applyBorder="1" applyAlignment="1">
      <alignment vertical="center" wrapText="1"/>
    </xf>
    <xf numFmtId="0" fontId="3" fillId="10" borderId="52" xfId="0" applyFont="1" applyFill="1" applyBorder="1" applyAlignment="1">
      <alignment horizontal="right"/>
    </xf>
    <xf numFmtId="0" fontId="3" fillId="2" borderId="53" xfId="0" applyFont="1" applyFill="1" applyBorder="1"/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3" fontId="3" fillId="0" borderId="52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3" fillId="2" borderId="51" xfId="0" applyNumberFormat="1" applyFont="1" applyFill="1" applyBorder="1" applyAlignment="1">
      <alignment vertical="center" wrapText="1"/>
    </xf>
    <xf numFmtId="0" fontId="3" fillId="10" borderId="52" xfId="0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17" fontId="3" fillId="0" borderId="52" xfId="0" applyNumberFormat="1" applyFont="1" applyFill="1" applyBorder="1" applyAlignment="1">
      <alignment horizontal="right" vertical="center"/>
    </xf>
    <xf numFmtId="0" fontId="3" fillId="10" borderId="52" xfId="0" applyFont="1" applyFill="1" applyBorder="1" applyAlignment="1">
      <alignment horizontal="right" vertical="center"/>
    </xf>
    <xf numFmtId="3" fontId="3" fillId="0" borderId="52" xfId="0" applyNumberFormat="1" applyFont="1" applyFill="1" applyBorder="1" applyAlignment="1">
      <alignment horizontal="right" vertical="center"/>
    </xf>
    <xf numFmtId="49" fontId="3" fillId="2" borderId="48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3" fontId="3" fillId="0" borderId="52" xfId="0" applyNumberFormat="1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17" fontId="3" fillId="0" borderId="52" xfId="0" applyNumberFormat="1" applyFont="1" applyBorder="1" applyAlignment="1">
      <alignment horizontal="right" vertical="center"/>
    </xf>
    <xf numFmtId="17" fontId="3" fillId="10" borderId="52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/>
    <xf numFmtId="0" fontId="3" fillId="2" borderId="5" xfId="0" applyFont="1" applyFill="1" applyBorder="1"/>
    <xf numFmtId="0" fontId="3" fillId="0" borderId="52" xfId="0" applyFont="1" applyBorder="1" applyAlignment="1">
      <alignment horizontal="right" vertical="center" wrapText="1"/>
    </xf>
    <xf numFmtId="0" fontId="2" fillId="2" borderId="55" xfId="0" applyFont="1" applyFill="1" applyBorder="1" applyAlignment="1">
      <alignment wrapText="1"/>
    </xf>
    <xf numFmtId="14" fontId="2" fillId="2" borderId="6" xfId="0" applyNumberFormat="1" applyFont="1" applyFill="1" applyBorder="1" applyAlignment="1"/>
    <xf numFmtId="0" fontId="2" fillId="2" borderId="6" xfId="0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right"/>
    </xf>
    <xf numFmtId="49" fontId="18" fillId="5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0" xfId="0" applyNumberFormat="1" applyFont="1" applyFill="1" applyBorder="1" applyAlignment="1">
      <alignment horizontal="center" vertical="center"/>
    </xf>
    <xf numFmtId="49" fontId="18" fillId="3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1" fontId="10" fillId="8" borderId="46" xfId="2" applyFont="1" applyFill="1" applyBorder="1" applyAlignment="1">
      <alignment vertical="center"/>
    </xf>
    <xf numFmtId="41" fontId="10" fillId="8" borderId="47" xfId="2" applyFont="1" applyFill="1" applyBorder="1" applyAlignment="1">
      <alignment vertical="center"/>
    </xf>
  </cellXfs>
  <cellStyles count="3">
    <cellStyle name="Millares [0]" xfId="2" builtinId="6"/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120" zoomScaleNormal="120" workbookViewId="0">
      <selection activeCell="D12" sqref="D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78"/>
      <c r="D8" s="2"/>
      <c r="E8" s="4"/>
      <c r="F8" s="4"/>
      <c r="G8" s="78"/>
    </row>
    <row r="9" spans="1:255" s="91" customFormat="1" ht="12" customHeight="1" x14ac:dyDescent="0.25">
      <c r="A9" s="83"/>
      <c r="B9" s="84" t="s">
        <v>0</v>
      </c>
      <c r="C9" s="85" t="s">
        <v>73</v>
      </c>
      <c r="D9" s="86"/>
      <c r="E9" s="87" t="s">
        <v>70</v>
      </c>
      <c r="F9" s="88"/>
      <c r="G9" s="89">
        <v>17000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</row>
    <row r="10" spans="1:255" s="91" customFormat="1" ht="25.5" customHeight="1" x14ac:dyDescent="0.25">
      <c r="A10" s="83"/>
      <c r="B10" s="92" t="s">
        <v>1</v>
      </c>
      <c r="C10" s="93" t="s">
        <v>74</v>
      </c>
      <c r="D10" s="86"/>
      <c r="E10" s="94" t="s">
        <v>2</v>
      </c>
      <c r="F10" s="95"/>
      <c r="G10" s="96" t="s">
        <v>113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</row>
    <row r="11" spans="1:255" s="91" customFormat="1" ht="18" customHeight="1" x14ac:dyDescent="0.25">
      <c r="A11" s="83"/>
      <c r="B11" s="92" t="s">
        <v>58</v>
      </c>
      <c r="C11" s="97" t="s">
        <v>75</v>
      </c>
      <c r="D11" s="86"/>
      <c r="E11" s="94" t="s">
        <v>77</v>
      </c>
      <c r="F11" s="95"/>
      <c r="G11" s="98">
        <v>550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</row>
    <row r="12" spans="1:255" s="91" customFormat="1" ht="11.25" customHeight="1" x14ac:dyDescent="0.25">
      <c r="A12" s="83"/>
      <c r="B12" s="92" t="s">
        <v>59</v>
      </c>
      <c r="C12" s="97" t="s">
        <v>65</v>
      </c>
      <c r="D12" s="86"/>
      <c r="E12" s="99" t="s">
        <v>3</v>
      </c>
      <c r="F12" s="100"/>
      <c r="G12" s="101">
        <f>G11*G9</f>
        <v>9350000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</row>
    <row r="13" spans="1:255" s="91" customFormat="1" ht="11.25" customHeight="1" x14ac:dyDescent="0.25">
      <c r="A13" s="83"/>
      <c r="B13" s="92" t="s">
        <v>60</v>
      </c>
      <c r="C13" s="97" t="s">
        <v>61</v>
      </c>
      <c r="D13" s="86"/>
      <c r="E13" s="94" t="s">
        <v>4</v>
      </c>
      <c r="F13" s="95"/>
      <c r="G13" s="102" t="s">
        <v>114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</row>
    <row r="14" spans="1:255" s="91" customFormat="1" ht="15" x14ac:dyDescent="0.25">
      <c r="A14" s="83"/>
      <c r="B14" s="92" t="s">
        <v>5</v>
      </c>
      <c r="C14" s="93" t="s">
        <v>61</v>
      </c>
      <c r="D14" s="86"/>
      <c r="E14" s="94" t="s">
        <v>6</v>
      </c>
      <c r="F14" s="95"/>
      <c r="G14" s="103" t="s">
        <v>113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</row>
    <row r="15" spans="1:255" s="91" customFormat="1" ht="25.5" customHeight="1" x14ac:dyDescent="0.25">
      <c r="A15" s="83"/>
      <c r="B15" s="92" t="s">
        <v>7</v>
      </c>
      <c r="C15" s="104" t="s">
        <v>112</v>
      </c>
      <c r="D15" s="86"/>
      <c r="E15" s="105" t="s">
        <v>8</v>
      </c>
      <c r="F15" s="106"/>
      <c r="G15" s="107" t="s">
        <v>76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  <c r="IU15" s="90"/>
    </row>
    <row r="16" spans="1:255" ht="12" customHeight="1" x14ac:dyDescent="0.25">
      <c r="A16" s="2"/>
      <c r="B16" s="108"/>
      <c r="C16" s="109"/>
      <c r="D16" s="6"/>
      <c r="E16" s="7"/>
      <c r="F16" s="7"/>
      <c r="G16" s="110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8"/>
      <c r="B17" s="81" t="s">
        <v>9</v>
      </c>
      <c r="C17" s="82"/>
      <c r="D17" s="82"/>
      <c r="E17" s="82"/>
      <c r="F17" s="82"/>
      <c r="G17" s="82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9"/>
      <c r="C18" s="10"/>
      <c r="D18" s="10"/>
      <c r="E18" s="10"/>
      <c r="F18" s="11"/>
      <c r="G18" s="111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112" t="s">
        <v>10</v>
      </c>
      <c r="C19" s="113"/>
      <c r="D19" s="114"/>
      <c r="E19" s="114"/>
      <c r="F19" s="115"/>
      <c r="G19" s="116"/>
    </row>
    <row r="20" spans="1:255" ht="24" customHeight="1" x14ac:dyDescent="0.25">
      <c r="A20" s="5"/>
      <c r="B20" s="117" t="s">
        <v>11</v>
      </c>
      <c r="C20" s="118" t="s">
        <v>12</v>
      </c>
      <c r="D20" s="118" t="s">
        <v>13</v>
      </c>
      <c r="E20" s="117" t="s">
        <v>14</v>
      </c>
      <c r="F20" s="118" t="s">
        <v>15</v>
      </c>
      <c r="G20" s="117" t="s">
        <v>16</v>
      </c>
    </row>
    <row r="21" spans="1:255" s="91" customFormat="1" ht="12" customHeight="1" x14ac:dyDescent="0.25">
      <c r="A21" s="83"/>
      <c r="B21" s="119" t="s">
        <v>78</v>
      </c>
      <c r="C21" s="120" t="s">
        <v>17</v>
      </c>
      <c r="D21" s="120">
        <v>6</v>
      </c>
      <c r="E21" s="120" t="s">
        <v>79</v>
      </c>
      <c r="F21" s="121">
        <v>23000</v>
      </c>
      <c r="G21" s="122">
        <f>+F21*D21</f>
        <v>138000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  <c r="IU21" s="90"/>
    </row>
    <row r="22" spans="1:255" s="91" customFormat="1" ht="12" customHeight="1" x14ac:dyDescent="0.25">
      <c r="A22" s="83"/>
      <c r="B22" s="119" t="s">
        <v>80</v>
      </c>
      <c r="C22" s="120" t="s">
        <v>17</v>
      </c>
      <c r="D22" s="120">
        <v>6</v>
      </c>
      <c r="E22" s="120" t="s">
        <v>81</v>
      </c>
      <c r="F22" s="121">
        <v>23000</v>
      </c>
      <c r="G22" s="122">
        <f t="shared" ref="G22:G26" si="0">+F22*D22</f>
        <v>138000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  <c r="IU22" s="90"/>
    </row>
    <row r="23" spans="1:255" s="91" customFormat="1" ht="12" customHeight="1" x14ac:dyDescent="0.25">
      <c r="A23" s="83"/>
      <c r="B23" s="119" t="s">
        <v>82</v>
      </c>
      <c r="C23" s="120" t="s">
        <v>17</v>
      </c>
      <c r="D23" s="120">
        <v>2</v>
      </c>
      <c r="E23" s="120" t="s">
        <v>83</v>
      </c>
      <c r="F23" s="121">
        <v>23000</v>
      </c>
      <c r="G23" s="122">
        <f t="shared" si="0"/>
        <v>46000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  <c r="IU23" s="90"/>
    </row>
    <row r="24" spans="1:255" s="91" customFormat="1" ht="12" customHeight="1" x14ac:dyDescent="0.25">
      <c r="A24" s="83"/>
      <c r="B24" s="119" t="s">
        <v>84</v>
      </c>
      <c r="C24" s="120" t="s">
        <v>17</v>
      </c>
      <c r="D24" s="120">
        <v>3</v>
      </c>
      <c r="E24" s="120" t="s">
        <v>83</v>
      </c>
      <c r="F24" s="121">
        <v>23000</v>
      </c>
      <c r="G24" s="122">
        <f t="shared" si="0"/>
        <v>69000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  <c r="IU24" s="90"/>
    </row>
    <row r="25" spans="1:255" s="91" customFormat="1" ht="12" customHeight="1" x14ac:dyDescent="0.25">
      <c r="A25" s="83"/>
      <c r="B25" s="119" t="s">
        <v>85</v>
      </c>
      <c r="C25" s="120" t="s">
        <v>17</v>
      </c>
      <c r="D25" s="120">
        <v>4</v>
      </c>
      <c r="E25" s="120" t="s">
        <v>86</v>
      </c>
      <c r="F25" s="121">
        <v>23000</v>
      </c>
      <c r="G25" s="122">
        <f t="shared" si="0"/>
        <v>92000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  <c r="IU25" s="90"/>
    </row>
    <row r="26" spans="1:255" s="91" customFormat="1" ht="12" customHeight="1" x14ac:dyDescent="0.25">
      <c r="A26" s="83"/>
      <c r="B26" s="119" t="s">
        <v>87</v>
      </c>
      <c r="C26" s="120" t="s">
        <v>17</v>
      </c>
      <c r="D26" s="120">
        <v>25</v>
      </c>
      <c r="E26" s="120" t="s">
        <v>88</v>
      </c>
      <c r="F26" s="121">
        <v>23000</v>
      </c>
      <c r="G26" s="122">
        <f t="shared" si="0"/>
        <v>575000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  <c r="IU26" s="90"/>
    </row>
    <row r="27" spans="1:255" ht="11.25" customHeight="1" x14ac:dyDescent="0.25">
      <c r="B27" s="15" t="s">
        <v>18</v>
      </c>
      <c r="C27" s="16"/>
      <c r="D27" s="16"/>
      <c r="E27" s="16"/>
      <c r="F27" s="17"/>
      <c r="G27" s="18">
        <f>SUM(G21:G26)</f>
        <v>1058000</v>
      </c>
    </row>
    <row r="28" spans="1:255" ht="15.75" customHeight="1" x14ac:dyDescent="0.25">
      <c r="A28" s="5"/>
      <c r="B28" s="12"/>
      <c r="C28" s="13"/>
      <c r="D28" s="13"/>
      <c r="E28" s="13"/>
      <c r="F28" s="14"/>
      <c r="G28" s="14"/>
      <c r="K28" s="71"/>
    </row>
    <row r="29" spans="1:255" ht="12" customHeight="1" x14ac:dyDescent="0.25">
      <c r="A29" s="5"/>
      <c r="B29" s="112" t="s">
        <v>19</v>
      </c>
      <c r="C29" s="113"/>
      <c r="D29" s="114"/>
      <c r="E29" s="114"/>
      <c r="F29" s="115"/>
      <c r="G29" s="116"/>
    </row>
    <row r="30" spans="1:255" ht="24" customHeight="1" x14ac:dyDescent="0.25">
      <c r="A30" s="5"/>
      <c r="B30" s="117" t="s">
        <v>11</v>
      </c>
      <c r="C30" s="118" t="s">
        <v>12</v>
      </c>
      <c r="D30" s="118" t="s">
        <v>13</v>
      </c>
      <c r="E30" s="117" t="s">
        <v>14</v>
      </c>
      <c r="F30" s="118" t="s">
        <v>15</v>
      </c>
      <c r="G30" s="117" t="s">
        <v>16</v>
      </c>
    </row>
    <row r="31" spans="1:255" s="91" customFormat="1" ht="12" customHeight="1" x14ac:dyDescent="0.25">
      <c r="A31" s="83"/>
      <c r="B31" s="119"/>
      <c r="C31" s="120"/>
      <c r="D31" s="120"/>
      <c r="E31" s="120"/>
      <c r="F31" s="121"/>
      <c r="G31" s="122">
        <f>+D31*F31</f>
        <v>0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  <c r="IU31" s="90"/>
    </row>
    <row r="32" spans="1:255" ht="11.25" customHeight="1" x14ac:dyDescent="0.25">
      <c r="B32" s="15" t="s">
        <v>20</v>
      </c>
      <c r="C32" s="16"/>
      <c r="D32" s="16"/>
      <c r="E32" s="16"/>
      <c r="F32" s="17"/>
      <c r="G32" s="18">
        <f>SUM(G31)</f>
        <v>0</v>
      </c>
    </row>
    <row r="33" spans="1:255" ht="15.75" customHeight="1" x14ac:dyDescent="0.25">
      <c r="A33" s="5"/>
      <c r="B33" s="12"/>
      <c r="C33" s="13"/>
      <c r="D33" s="13"/>
      <c r="E33" s="13"/>
      <c r="F33" s="14"/>
      <c r="G33" s="14"/>
      <c r="K33" s="71"/>
    </row>
    <row r="34" spans="1:255" ht="12" customHeight="1" x14ac:dyDescent="0.25">
      <c r="A34" s="5"/>
      <c r="B34" s="112" t="s">
        <v>21</v>
      </c>
      <c r="C34" s="113"/>
      <c r="D34" s="114"/>
      <c r="E34" s="114"/>
      <c r="F34" s="115"/>
      <c r="G34" s="116"/>
    </row>
    <row r="35" spans="1:255" ht="24" customHeight="1" x14ac:dyDescent="0.25">
      <c r="A35" s="5"/>
      <c r="B35" s="117" t="s">
        <v>11</v>
      </c>
      <c r="C35" s="118" t="s">
        <v>12</v>
      </c>
      <c r="D35" s="118" t="s">
        <v>13</v>
      </c>
      <c r="E35" s="117" t="s">
        <v>14</v>
      </c>
      <c r="F35" s="118" t="s">
        <v>15</v>
      </c>
      <c r="G35" s="117" t="s">
        <v>16</v>
      </c>
    </row>
    <row r="36" spans="1:255" s="91" customFormat="1" ht="12" customHeight="1" x14ac:dyDescent="0.25">
      <c r="A36" s="83"/>
      <c r="B36" s="119" t="s">
        <v>23</v>
      </c>
      <c r="C36" s="120" t="s">
        <v>22</v>
      </c>
      <c r="D36" s="120">
        <v>0.2</v>
      </c>
      <c r="E36" s="120" t="s">
        <v>89</v>
      </c>
      <c r="F36" s="121">
        <v>424116</v>
      </c>
      <c r="G36" s="122">
        <f t="shared" ref="G36:G41" si="1">F36*D36</f>
        <v>84823.200000000012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</row>
    <row r="37" spans="1:255" s="91" customFormat="1" ht="12" customHeight="1" x14ac:dyDescent="0.25">
      <c r="A37" s="83"/>
      <c r="B37" s="119" t="s">
        <v>90</v>
      </c>
      <c r="C37" s="120" t="s">
        <v>22</v>
      </c>
      <c r="D37" s="120">
        <v>0.2</v>
      </c>
      <c r="E37" s="120" t="s">
        <v>89</v>
      </c>
      <c r="F37" s="121">
        <v>395841</v>
      </c>
      <c r="G37" s="122">
        <f t="shared" si="1"/>
        <v>79168.200000000012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</row>
    <row r="38" spans="1:255" s="91" customFormat="1" ht="12" customHeight="1" x14ac:dyDescent="0.25">
      <c r="A38" s="83"/>
      <c r="B38" s="119" t="s">
        <v>91</v>
      </c>
      <c r="C38" s="120" t="s">
        <v>22</v>
      </c>
      <c r="D38" s="120">
        <v>0.2</v>
      </c>
      <c r="E38" s="120" t="s">
        <v>89</v>
      </c>
      <c r="F38" s="121">
        <v>100912</v>
      </c>
      <c r="G38" s="122">
        <f t="shared" si="1"/>
        <v>20182.400000000001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0"/>
      <c r="IG38" s="90"/>
      <c r="IH38" s="90"/>
      <c r="II38" s="90"/>
      <c r="IJ38" s="90"/>
      <c r="IK38" s="90"/>
      <c r="IL38" s="90"/>
      <c r="IM38" s="90"/>
      <c r="IN38" s="90"/>
      <c r="IO38" s="90"/>
      <c r="IP38" s="90"/>
      <c r="IQ38" s="90"/>
      <c r="IR38" s="90"/>
      <c r="IS38" s="90"/>
      <c r="IT38" s="90"/>
      <c r="IU38" s="90"/>
    </row>
    <row r="39" spans="1:255" s="91" customFormat="1" ht="12" customHeight="1" x14ac:dyDescent="0.25">
      <c r="A39" s="83"/>
      <c r="B39" s="119" t="s">
        <v>85</v>
      </c>
      <c r="C39" s="120" t="s">
        <v>22</v>
      </c>
      <c r="D39" s="120">
        <v>0.12</v>
      </c>
      <c r="E39" s="120" t="s">
        <v>83</v>
      </c>
      <c r="F39" s="121">
        <v>407151</v>
      </c>
      <c r="G39" s="122">
        <f t="shared" si="1"/>
        <v>48858.119999999995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0"/>
      <c r="HI39" s="90"/>
      <c r="HJ39" s="90"/>
      <c r="HK39" s="90"/>
      <c r="HL39" s="90"/>
      <c r="HM39" s="90"/>
      <c r="HN39" s="90"/>
      <c r="HO39" s="90"/>
      <c r="HP39" s="90"/>
      <c r="HQ39" s="90"/>
      <c r="HR39" s="90"/>
      <c r="HS39" s="90"/>
      <c r="HT39" s="90"/>
      <c r="HU39" s="90"/>
      <c r="HV39" s="90"/>
      <c r="HW39" s="90"/>
      <c r="HX39" s="90"/>
      <c r="HY39" s="90"/>
      <c r="HZ39" s="90"/>
      <c r="IA39" s="90"/>
      <c r="IB39" s="90"/>
      <c r="IC39" s="90"/>
      <c r="ID39" s="90"/>
      <c r="IE39" s="90"/>
      <c r="IF39" s="90"/>
      <c r="IG39" s="90"/>
      <c r="IH39" s="90"/>
      <c r="II39" s="90"/>
      <c r="IJ39" s="90"/>
      <c r="IK39" s="90"/>
      <c r="IL39" s="90"/>
      <c r="IM39" s="90"/>
      <c r="IN39" s="90"/>
      <c r="IO39" s="90"/>
      <c r="IP39" s="90"/>
      <c r="IQ39" s="90"/>
      <c r="IR39" s="90"/>
      <c r="IS39" s="90"/>
      <c r="IT39" s="90"/>
      <c r="IU39" s="90"/>
    </row>
    <row r="40" spans="1:255" s="91" customFormat="1" ht="12" customHeight="1" x14ac:dyDescent="0.25">
      <c r="A40" s="83"/>
      <c r="B40" s="119" t="s">
        <v>92</v>
      </c>
      <c r="C40" s="120" t="s">
        <v>22</v>
      </c>
      <c r="D40" s="120">
        <v>0.2</v>
      </c>
      <c r="E40" s="120" t="s">
        <v>79</v>
      </c>
      <c r="F40" s="121">
        <v>100912</v>
      </c>
      <c r="G40" s="122">
        <f t="shared" si="1"/>
        <v>20182.400000000001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  <c r="FY40" s="90"/>
      <c r="FZ40" s="90"/>
      <c r="GA40" s="90"/>
      <c r="GB40" s="90"/>
      <c r="GC40" s="90"/>
      <c r="GD40" s="90"/>
      <c r="GE40" s="90"/>
      <c r="GF40" s="90"/>
      <c r="GG40" s="90"/>
      <c r="GH40" s="90"/>
      <c r="GI40" s="90"/>
      <c r="GJ40" s="90"/>
      <c r="GK40" s="90"/>
      <c r="GL40" s="90"/>
      <c r="GM40" s="90"/>
      <c r="GN40" s="90"/>
      <c r="GO40" s="90"/>
      <c r="GP40" s="90"/>
      <c r="GQ40" s="90"/>
      <c r="GR40" s="90"/>
      <c r="GS40" s="90"/>
      <c r="GT40" s="90"/>
      <c r="GU40" s="90"/>
      <c r="GV40" s="90"/>
      <c r="GW40" s="90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0"/>
      <c r="HI40" s="90"/>
      <c r="HJ40" s="90"/>
      <c r="HK40" s="90"/>
      <c r="HL40" s="90"/>
      <c r="HM40" s="90"/>
      <c r="HN40" s="90"/>
      <c r="HO40" s="90"/>
      <c r="HP40" s="90"/>
      <c r="HQ40" s="90"/>
      <c r="HR40" s="90"/>
      <c r="HS40" s="90"/>
      <c r="HT40" s="90"/>
      <c r="HU40" s="90"/>
      <c r="HV40" s="90"/>
      <c r="HW40" s="90"/>
      <c r="HX40" s="90"/>
      <c r="HY40" s="90"/>
      <c r="HZ40" s="90"/>
      <c r="IA40" s="90"/>
      <c r="IB40" s="90"/>
      <c r="IC40" s="90"/>
      <c r="ID40" s="90"/>
      <c r="IE40" s="90"/>
      <c r="IF40" s="90"/>
      <c r="IG40" s="90"/>
      <c r="IH40" s="90"/>
      <c r="II40" s="90"/>
      <c r="IJ40" s="90"/>
      <c r="IK40" s="90"/>
      <c r="IL40" s="90"/>
      <c r="IM40" s="90"/>
      <c r="IN40" s="90"/>
      <c r="IO40" s="90"/>
      <c r="IP40" s="90"/>
      <c r="IQ40" s="90"/>
      <c r="IR40" s="90"/>
      <c r="IS40" s="90"/>
      <c r="IT40" s="90"/>
      <c r="IU40" s="90"/>
    </row>
    <row r="41" spans="1:255" s="91" customFormat="1" ht="12" customHeight="1" x14ac:dyDescent="0.25">
      <c r="A41" s="83"/>
      <c r="B41" s="119" t="s">
        <v>93</v>
      </c>
      <c r="C41" s="120" t="s">
        <v>22</v>
      </c>
      <c r="D41" s="120">
        <v>0.2</v>
      </c>
      <c r="E41" s="120" t="s">
        <v>83</v>
      </c>
      <c r="F41" s="121">
        <v>95040</v>
      </c>
      <c r="G41" s="122">
        <f t="shared" si="1"/>
        <v>19008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  <c r="HX41" s="90"/>
      <c r="HY41" s="90"/>
      <c r="HZ41" s="90"/>
      <c r="IA41" s="90"/>
      <c r="IB41" s="90"/>
      <c r="IC41" s="90"/>
      <c r="ID41" s="90"/>
      <c r="IE41" s="90"/>
      <c r="IF41" s="90"/>
      <c r="IG41" s="90"/>
      <c r="IH41" s="90"/>
      <c r="II41" s="90"/>
      <c r="IJ41" s="90"/>
      <c r="IK41" s="90"/>
      <c r="IL41" s="90"/>
      <c r="IM41" s="90"/>
      <c r="IN41" s="90"/>
      <c r="IO41" s="90"/>
      <c r="IP41" s="90"/>
      <c r="IQ41" s="90"/>
      <c r="IR41" s="90"/>
      <c r="IS41" s="90"/>
      <c r="IT41" s="90"/>
      <c r="IU41" s="90"/>
    </row>
    <row r="42" spans="1:255" ht="12" customHeight="1" x14ac:dyDescent="0.25">
      <c r="A42" s="32"/>
      <c r="B42" s="72" t="s">
        <v>24</v>
      </c>
      <c r="C42" s="73"/>
      <c r="D42" s="73"/>
      <c r="E42" s="73"/>
      <c r="F42" s="74"/>
      <c r="G42" s="75">
        <f>SUM(G36:G41)</f>
        <v>272222.32</v>
      </c>
    </row>
    <row r="43" spans="1:255" ht="12" customHeight="1" x14ac:dyDescent="0.25">
      <c r="A43" s="32"/>
      <c r="B43" s="12"/>
      <c r="C43" s="13"/>
      <c r="D43" s="13"/>
      <c r="E43" s="13"/>
      <c r="F43" s="14"/>
      <c r="G43" s="14"/>
    </row>
    <row r="44" spans="1:255" ht="12" customHeight="1" x14ac:dyDescent="0.25">
      <c r="A44" s="5"/>
      <c r="B44" s="112" t="s">
        <v>25</v>
      </c>
      <c r="C44" s="113"/>
      <c r="D44" s="114"/>
      <c r="E44" s="114"/>
      <c r="F44" s="115"/>
      <c r="G44" s="116"/>
    </row>
    <row r="45" spans="1:255" ht="24" customHeight="1" x14ac:dyDescent="0.25">
      <c r="A45" s="5"/>
      <c r="B45" s="117" t="s">
        <v>26</v>
      </c>
      <c r="C45" s="118" t="s">
        <v>27</v>
      </c>
      <c r="D45" s="118" t="s">
        <v>28</v>
      </c>
      <c r="E45" s="117" t="s">
        <v>14</v>
      </c>
      <c r="F45" s="118" t="s">
        <v>15</v>
      </c>
      <c r="G45" s="117" t="s">
        <v>16</v>
      </c>
    </row>
    <row r="46" spans="1:255" s="91" customFormat="1" ht="12" customHeight="1" x14ac:dyDescent="0.25">
      <c r="A46" s="83"/>
      <c r="B46" s="123" t="s">
        <v>94</v>
      </c>
      <c r="C46" s="120" t="s">
        <v>64</v>
      </c>
      <c r="D46" s="120">
        <v>20000</v>
      </c>
      <c r="E46" s="120" t="s">
        <v>95</v>
      </c>
      <c r="F46" s="121">
        <v>110</v>
      </c>
      <c r="G46" s="122">
        <f>D46*F46</f>
        <v>2200000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  <c r="FY46" s="90"/>
      <c r="FZ46" s="90"/>
      <c r="GA46" s="90"/>
      <c r="GB46" s="90"/>
      <c r="GC46" s="90"/>
      <c r="GD46" s="90"/>
      <c r="GE46" s="90"/>
      <c r="GF46" s="90"/>
      <c r="GG46" s="90"/>
      <c r="GH46" s="90"/>
      <c r="GI46" s="90"/>
      <c r="GJ46" s="90"/>
      <c r="GK46" s="90"/>
      <c r="GL46" s="90"/>
      <c r="GM46" s="90"/>
      <c r="GN46" s="90"/>
      <c r="GO46" s="90"/>
      <c r="GP46" s="90"/>
      <c r="GQ46" s="90"/>
      <c r="GR46" s="90"/>
      <c r="GS46" s="90"/>
      <c r="GT46" s="90"/>
      <c r="GU46" s="90"/>
      <c r="GV46" s="90"/>
      <c r="GW46" s="90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0"/>
      <c r="HI46" s="90"/>
      <c r="HJ46" s="90"/>
      <c r="HK46" s="90"/>
      <c r="HL46" s="90"/>
      <c r="HM46" s="90"/>
      <c r="HN46" s="90"/>
      <c r="HO46" s="90"/>
      <c r="HP46" s="90"/>
      <c r="HQ46" s="90"/>
      <c r="HR46" s="90"/>
      <c r="HS46" s="90"/>
      <c r="HT46" s="90"/>
      <c r="HU46" s="90"/>
      <c r="HV46" s="90"/>
      <c r="HW46" s="90"/>
      <c r="HX46" s="90"/>
      <c r="HY46" s="90"/>
      <c r="HZ46" s="90"/>
      <c r="IA46" s="90"/>
      <c r="IB46" s="90"/>
      <c r="IC46" s="90"/>
      <c r="ID46" s="90"/>
      <c r="IE46" s="90"/>
      <c r="IF46" s="90"/>
      <c r="IG46" s="90"/>
      <c r="IH46" s="90"/>
      <c r="II46" s="90"/>
      <c r="IJ46" s="90"/>
      <c r="IK46" s="90"/>
      <c r="IL46" s="90"/>
      <c r="IM46" s="90"/>
      <c r="IN46" s="90"/>
      <c r="IO46" s="90"/>
      <c r="IP46" s="90"/>
      <c r="IQ46" s="90"/>
      <c r="IR46" s="90"/>
      <c r="IS46" s="90"/>
      <c r="IT46" s="90"/>
      <c r="IU46" s="90"/>
    </row>
    <row r="47" spans="1:255" s="91" customFormat="1" ht="12" customHeight="1" x14ac:dyDescent="0.25">
      <c r="A47" s="83"/>
      <c r="B47" s="123" t="s">
        <v>29</v>
      </c>
      <c r="C47" s="120"/>
      <c r="D47" s="120"/>
      <c r="E47" s="120"/>
      <c r="F47" s="121"/>
      <c r="G47" s="122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0"/>
      <c r="FL47" s="90"/>
      <c r="FM47" s="90"/>
      <c r="FN47" s="90"/>
      <c r="FO47" s="90"/>
      <c r="FP47" s="90"/>
      <c r="FQ47" s="90"/>
      <c r="FR47" s="90"/>
      <c r="FS47" s="90"/>
      <c r="FT47" s="90"/>
      <c r="FU47" s="90"/>
      <c r="FV47" s="90"/>
      <c r="FW47" s="90"/>
      <c r="FX47" s="90"/>
      <c r="FY47" s="90"/>
      <c r="FZ47" s="90"/>
      <c r="GA47" s="90"/>
      <c r="GB47" s="90"/>
      <c r="GC47" s="90"/>
      <c r="GD47" s="90"/>
      <c r="GE47" s="90"/>
      <c r="GF47" s="90"/>
      <c r="GG47" s="90"/>
      <c r="GH47" s="90"/>
      <c r="GI47" s="90"/>
      <c r="GJ47" s="90"/>
      <c r="GK47" s="90"/>
      <c r="GL47" s="90"/>
      <c r="GM47" s="90"/>
      <c r="GN47" s="90"/>
      <c r="GO47" s="90"/>
      <c r="GP47" s="90"/>
      <c r="GQ47" s="90"/>
      <c r="GR47" s="90"/>
      <c r="GS47" s="90"/>
      <c r="GT47" s="90"/>
      <c r="GU47" s="90"/>
      <c r="GV47" s="90"/>
      <c r="GW47" s="90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0"/>
      <c r="HI47" s="90"/>
      <c r="HJ47" s="90"/>
      <c r="HK47" s="90"/>
      <c r="HL47" s="90"/>
      <c r="HM47" s="90"/>
      <c r="HN47" s="90"/>
      <c r="HO47" s="90"/>
      <c r="HP47" s="90"/>
      <c r="HQ47" s="90"/>
      <c r="HR47" s="90"/>
      <c r="HS47" s="90"/>
      <c r="HT47" s="90"/>
      <c r="HU47" s="90"/>
      <c r="HV47" s="90"/>
      <c r="HW47" s="90"/>
      <c r="HX47" s="90"/>
      <c r="HY47" s="90"/>
      <c r="HZ47" s="90"/>
      <c r="IA47" s="90"/>
      <c r="IB47" s="90"/>
      <c r="IC47" s="90"/>
      <c r="ID47" s="90"/>
      <c r="IE47" s="90"/>
      <c r="IF47" s="90"/>
      <c r="IG47" s="90"/>
      <c r="IH47" s="90"/>
      <c r="II47" s="90"/>
      <c r="IJ47" s="90"/>
      <c r="IK47" s="90"/>
      <c r="IL47" s="90"/>
      <c r="IM47" s="90"/>
      <c r="IN47" s="90"/>
      <c r="IO47" s="90"/>
      <c r="IP47" s="90"/>
      <c r="IQ47" s="90"/>
      <c r="IR47" s="90"/>
      <c r="IS47" s="90"/>
      <c r="IT47" s="90"/>
      <c r="IU47" s="90"/>
    </row>
    <row r="48" spans="1:255" s="91" customFormat="1" ht="12" customHeight="1" x14ac:dyDescent="0.25">
      <c r="A48" s="83"/>
      <c r="B48" s="119" t="s">
        <v>66</v>
      </c>
      <c r="C48" s="120" t="s">
        <v>30</v>
      </c>
      <c r="D48" s="120">
        <v>400</v>
      </c>
      <c r="E48" s="120" t="s">
        <v>95</v>
      </c>
      <c r="F48" s="121">
        <v>1220</v>
      </c>
      <c r="G48" s="122">
        <f t="shared" ref="G48:G62" si="2">D48*F48</f>
        <v>488000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  <c r="FO48" s="90"/>
      <c r="FP48" s="90"/>
      <c r="FQ48" s="90"/>
      <c r="FR48" s="90"/>
      <c r="FS48" s="90"/>
      <c r="FT48" s="90"/>
      <c r="FU48" s="90"/>
      <c r="FV48" s="90"/>
      <c r="FW48" s="90"/>
      <c r="FX48" s="90"/>
      <c r="FY48" s="90"/>
      <c r="FZ48" s="90"/>
      <c r="GA48" s="90"/>
      <c r="GB48" s="90"/>
      <c r="GC48" s="90"/>
      <c r="GD48" s="90"/>
      <c r="GE48" s="90"/>
      <c r="GF48" s="90"/>
      <c r="GG48" s="90"/>
      <c r="GH48" s="90"/>
      <c r="GI48" s="90"/>
      <c r="GJ48" s="90"/>
      <c r="GK48" s="90"/>
      <c r="GL48" s="90"/>
      <c r="GM48" s="90"/>
      <c r="GN48" s="90"/>
      <c r="GO48" s="90"/>
      <c r="GP48" s="90"/>
      <c r="GQ48" s="90"/>
      <c r="GR48" s="90"/>
      <c r="GS48" s="90"/>
      <c r="GT48" s="90"/>
      <c r="GU48" s="90"/>
      <c r="GV48" s="90"/>
      <c r="GW48" s="90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0"/>
      <c r="HI48" s="90"/>
      <c r="HJ48" s="90"/>
      <c r="HK48" s="90"/>
      <c r="HL48" s="90"/>
      <c r="HM48" s="90"/>
      <c r="HN48" s="90"/>
      <c r="HO48" s="90"/>
      <c r="HP48" s="90"/>
      <c r="HQ48" s="90"/>
      <c r="HR48" s="90"/>
      <c r="HS48" s="90"/>
      <c r="HT48" s="90"/>
      <c r="HU48" s="90"/>
      <c r="HV48" s="90"/>
      <c r="HW48" s="90"/>
      <c r="HX48" s="90"/>
      <c r="HY48" s="90"/>
      <c r="HZ48" s="90"/>
      <c r="IA48" s="90"/>
      <c r="IB48" s="90"/>
      <c r="IC48" s="90"/>
      <c r="ID48" s="90"/>
      <c r="IE48" s="90"/>
      <c r="IF48" s="90"/>
      <c r="IG48" s="90"/>
      <c r="IH48" s="90"/>
      <c r="II48" s="90"/>
      <c r="IJ48" s="90"/>
      <c r="IK48" s="90"/>
      <c r="IL48" s="90"/>
      <c r="IM48" s="90"/>
      <c r="IN48" s="90"/>
      <c r="IO48" s="90"/>
      <c r="IP48" s="90"/>
      <c r="IQ48" s="90"/>
      <c r="IR48" s="90"/>
      <c r="IS48" s="90"/>
      <c r="IT48" s="90"/>
      <c r="IU48" s="90"/>
    </row>
    <row r="49" spans="1:255" s="91" customFormat="1" ht="12" customHeight="1" x14ac:dyDescent="0.25">
      <c r="A49" s="83"/>
      <c r="B49" s="119" t="s">
        <v>96</v>
      </c>
      <c r="C49" s="120" t="s">
        <v>30</v>
      </c>
      <c r="D49" s="120">
        <v>300</v>
      </c>
      <c r="E49" s="120" t="s">
        <v>97</v>
      </c>
      <c r="F49" s="121">
        <v>970</v>
      </c>
      <c r="G49" s="122">
        <f t="shared" si="2"/>
        <v>291000</v>
      </c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  <c r="GK49" s="90"/>
      <c r="GL49" s="90"/>
      <c r="GM49" s="90"/>
      <c r="GN49" s="90"/>
      <c r="GO49" s="90"/>
      <c r="GP49" s="90"/>
      <c r="GQ49" s="90"/>
      <c r="GR49" s="90"/>
      <c r="GS49" s="90"/>
      <c r="GT49" s="90"/>
      <c r="GU49" s="90"/>
      <c r="GV49" s="90"/>
      <c r="GW49" s="90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0"/>
      <c r="HI49" s="90"/>
      <c r="HJ49" s="90"/>
      <c r="HK49" s="90"/>
      <c r="HL49" s="90"/>
      <c r="HM49" s="90"/>
      <c r="HN49" s="90"/>
      <c r="HO49" s="90"/>
      <c r="HP49" s="90"/>
      <c r="HQ49" s="90"/>
      <c r="HR49" s="90"/>
      <c r="HS49" s="90"/>
      <c r="HT49" s="90"/>
      <c r="HU49" s="90"/>
      <c r="HV49" s="90"/>
      <c r="HW49" s="90"/>
      <c r="HX49" s="90"/>
      <c r="HY49" s="90"/>
      <c r="HZ49" s="90"/>
      <c r="IA49" s="90"/>
      <c r="IB49" s="90"/>
      <c r="IC49" s="90"/>
      <c r="ID49" s="90"/>
      <c r="IE49" s="90"/>
      <c r="IF49" s="90"/>
      <c r="IG49" s="90"/>
      <c r="IH49" s="90"/>
      <c r="II49" s="90"/>
      <c r="IJ49" s="90"/>
      <c r="IK49" s="90"/>
      <c r="IL49" s="90"/>
      <c r="IM49" s="90"/>
      <c r="IN49" s="90"/>
      <c r="IO49" s="90"/>
      <c r="IP49" s="90"/>
      <c r="IQ49" s="90"/>
      <c r="IR49" s="90"/>
      <c r="IS49" s="90"/>
      <c r="IT49" s="90"/>
      <c r="IU49" s="90"/>
    </row>
    <row r="50" spans="1:255" s="91" customFormat="1" ht="12" customHeight="1" x14ac:dyDescent="0.25">
      <c r="A50" s="83"/>
      <c r="B50" s="119" t="s">
        <v>111</v>
      </c>
      <c r="C50" s="120" t="s">
        <v>30</v>
      </c>
      <c r="D50" s="120">
        <v>200</v>
      </c>
      <c r="E50" s="120" t="s">
        <v>97</v>
      </c>
      <c r="F50" s="121">
        <v>1809</v>
      </c>
      <c r="G50" s="122">
        <f t="shared" si="2"/>
        <v>361800</v>
      </c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0"/>
      <c r="FL50" s="90"/>
      <c r="FM50" s="90"/>
      <c r="FN50" s="90"/>
      <c r="FO50" s="90"/>
      <c r="FP50" s="90"/>
      <c r="FQ50" s="90"/>
      <c r="FR50" s="90"/>
      <c r="FS50" s="90"/>
      <c r="FT50" s="90"/>
      <c r="FU50" s="90"/>
      <c r="FV50" s="90"/>
      <c r="FW50" s="90"/>
      <c r="FX50" s="90"/>
      <c r="FY50" s="90"/>
      <c r="FZ50" s="90"/>
      <c r="GA50" s="90"/>
      <c r="GB50" s="90"/>
      <c r="GC50" s="90"/>
      <c r="GD50" s="90"/>
      <c r="GE50" s="90"/>
      <c r="GF50" s="90"/>
      <c r="GG50" s="90"/>
      <c r="GH50" s="90"/>
      <c r="GI50" s="90"/>
      <c r="GJ50" s="90"/>
      <c r="GK50" s="90"/>
      <c r="GL50" s="90"/>
      <c r="GM50" s="90"/>
      <c r="GN50" s="90"/>
      <c r="GO50" s="90"/>
      <c r="GP50" s="90"/>
      <c r="GQ50" s="90"/>
      <c r="GR50" s="90"/>
      <c r="GS50" s="90"/>
      <c r="GT50" s="90"/>
      <c r="GU50" s="90"/>
      <c r="GV50" s="90"/>
      <c r="GW50" s="90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0"/>
      <c r="HI50" s="90"/>
      <c r="HJ50" s="90"/>
      <c r="HK50" s="90"/>
      <c r="HL50" s="90"/>
      <c r="HM50" s="90"/>
      <c r="HN50" s="90"/>
      <c r="HO50" s="90"/>
      <c r="HP50" s="90"/>
      <c r="HQ50" s="90"/>
      <c r="HR50" s="90"/>
      <c r="HS50" s="90"/>
      <c r="HT50" s="90"/>
      <c r="HU50" s="90"/>
      <c r="HV50" s="90"/>
      <c r="HW50" s="90"/>
      <c r="HX50" s="90"/>
      <c r="HY50" s="90"/>
      <c r="HZ50" s="90"/>
      <c r="IA50" s="90"/>
      <c r="IB50" s="90"/>
      <c r="IC50" s="90"/>
      <c r="ID50" s="90"/>
      <c r="IE50" s="90"/>
      <c r="IF50" s="90"/>
      <c r="IG50" s="90"/>
      <c r="IH50" s="90"/>
      <c r="II50" s="90"/>
      <c r="IJ50" s="90"/>
      <c r="IK50" s="90"/>
      <c r="IL50" s="90"/>
      <c r="IM50" s="90"/>
      <c r="IN50" s="90"/>
      <c r="IO50" s="90"/>
      <c r="IP50" s="90"/>
      <c r="IQ50" s="90"/>
      <c r="IR50" s="90"/>
      <c r="IS50" s="90"/>
      <c r="IT50" s="90"/>
      <c r="IU50" s="90"/>
    </row>
    <row r="51" spans="1:255" s="91" customFormat="1" ht="12" customHeight="1" x14ac:dyDescent="0.25">
      <c r="A51" s="83"/>
      <c r="B51" s="123" t="s">
        <v>32</v>
      </c>
      <c r="C51" s="120"/>
      <c r="D51" s="120"/>
      <c r="E51" s="120"/>
      <c r="F51" s="121"/>
      <c r="G51" s="122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90"/>
      <c r="GE51" s="90"/>
      <c r="GF51" s="90"/>
      <c r="GG51" s="90"/>
      <c r="GH51" s="90"/>
      <c r="GI51" s="90"/>
      <c r="GJ51" s="90"/>
      <c r="GK51" s="90"/>
      <c r="GL51" s="90"/>
      <c r="GM51" s="90"/>
      <c r="GN51" s="90"/>
      <c r="GO51" s="90"/>
      <c r="GP51" s="90"/>
      <c r="GQ51" s="90"/>
      <c r="GR51" s="90"/>
      <c r="GS51" s="90"/>
      <c r="GT51" s="90"/>
      <c r="GU51" s="90"/>
      <c r="GV51" s="90"/>
      <c r="GW51" s="90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0"/>
      <c r="HI51" s="90"/>
      <c r="HJ51" s="90"/>
      <c r="HK51" s="90"/>
      <c r="HL51" s="90"/>
      <c r="HM51" s="90"/>
      <c r="HN51" s="90"/>
      <c r="HO51" s="90"/>
      <c r="HP51" s="90"/>
      <c r="HQ51" s="90"/>
      <c r="HR51" s="90"/>
      <c r="HS51" s="90"/>
      <c r="HT51" s="90"/>
      <c r="HU51" s="90"/>
      <c r="HV51" s="90"/>
      <c r="HW51" s="90"/>
      <c r="HX51" s="90"/>
      <c r="HY51" s="90"/>
      <c r="HZ51" s="90"/>
      <c r="IA51" s="90"/>
      <c r="IB51" s="90"/>
      <c r="IC51" s="90"/>
      <c r="ID51" s="90"/>
      <c r="IE51" s="90"/>
      <c r="IF51" s="90"/>
      <c r="IG51" s="90"/>
      <c r="IH51" s="90"/>
      <c r="II51" s="90"/>
      <c r="IJ51" s="90"/>
      <c r="IK51" s="90"/>
      <c r="IL51" s="90"/>
      <c r="IM51" s="90"/>
      <c r="IN51" s="90"/>
      <c r="IO51" s="90"/>
      <c r="IP51" s="90"/>
      <c r="IQ51" s="90"/>
      <c r="IR51" s="90"/>
      <c r="IS51" s="90"/>
      <c r="IT51" s="90"/>
      <c r="IU51" s="90"/>
    </row>
    <row r="52" spans="1:255" s="91" customFormat="1" ht="12" customHeight="1" x14ac:dyDescent="0.25">
      <c r="A52" s="83"/>
      <c r="B52" s="119" t="s">
        <v>98</v>
      </c>
      <c r="C52" s="120" t="s">
        <v>12</v>
      </c>
      <c r="D52" s="120">
        <v>2</v>
      </c>
      <c r="E52" s="120" t="s">
        <v>99</v>
      </c>
      <c r="F52" s="121">
        <v>16303</v>
      </c>
      <c r="G52" s="122">
        <f t="shared" si="2"/>
        <v>32606</v>
      </c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90"/>
      <c r="GE52" s="90"/>
      <c r="GF52" s="90"/>
      <c r="GG52" s="90"/>
      <c r="GH52" s="90"/>
      <c r="GI52" s="90"/>
      <c r="GJ52" s="90"/>
      <c r="GK52" s="90"/>
      <c r="GL52" s="90"/>
      <c r="GM52" s="90"/>
      <c r="GN52" s="90"/>
      <c r="GO52" s="90"/>
      <c r="GP52" s="90"/>
      <c r="GQ52" s="90"/>
      <c r="GR52" s="90"/>
      <c r="GS52" s="90"/>
      <c r="GT52" s="90"/>
      <c r="GU52" s="90"/>
      <c r="GV52" s="90"/>
      <c r="GW52" s="90"/>
      <c r="GX52" s="90"/>
      <c r="GY52" s="90"/>
      <c r="GZ52" s="90"/>
      <c r="HA52" s="90"/>
      <c r="HB52" s="90"/>
      <c r="HC52" s="90"/>
      <c r="HD52" s="90"/>
      <c r="HE52" s="90"/>
      <c r="HF52" s="90"/>
      <c r="HG52" s="90"/>
      <c r="HH52" s="90"/>
      <c r="HI52" s="90"/>
      <c r="HJ52" s="90"/>
      <c r="HK52" s="90"/>
      <c r="HL52" s="90"/>
      <c r="HM52" s="90"/>
      <c r="HN52" s="90"/>
      <c r="HO52" s="90"/>
      <c r="HP52" s="90"/>
      <c r="HQ52" s="90"/>
      <c r="HR52" s="90"/>
      <c r="HS52" s="90"/>
      <c r="HT52" s="90"/>
      <c r="HU52" s="90"/>
      <c r="HV52" s="90"/>
      <c r="HW52" s="90"/>
      <c r="HX52" s="90"/>
      <c r="HY52" s="90"/>
      <c r="HZ52" s="90"/>
      <c r="IA52" s="90"/>
      <c r="IB52" s="90"/>
      <c r="IC52" s="90"/>
      <c r="ID52" s="90"/>
      <c r="IE52" s="90"/>
      <c r="IF52" s="90"/>
      <c r="IG52" s="90"/>
      <c r="IH52" s="90"/>
      <c r="II52" s="90"/>
      <c r="IJ52" s="90"/>
      <c r="IK52" s="90"/>
      <c r="IL52" s="90"/>
      <c r="IM52" s="90"/>
      <c r="IN52" s="90"/>
      <c r="IO52" s="90"/>
      <c r="IP52" s="90"/>
      <c r="IQ52" s="90"/>
      <c r="IR52" s="90"/>
      <c r="IS52" s="90"/>
      <c r="IT52" s="90"/>
      <c r="IU52" s="90"/>
    </row>
    <row r="53" spans="1:255" s="91" customFormat="1" ht="12" customHeight="1" x14ac:dyDescent="0.25">
      <c r="A53" s="83"/>
      <c r="B53" s="119" t="s">
        <v>100</v>
      </c>
      <c r="C53" s="120" t="s">
        <v>62</v>
      </c>
      <c r="D53" s="120">
        <v>1</v>
      </c>
      <c r="E53" s="120" t="s">
        <v>83</v>
      </c>
      <c r="F53" s="121">
        <v>41650</v>
      </c>
      <c r="G53" s="122">
        <f t="shared" si="2"/>
        <v>41650</v>
      </c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90"/>
      <c r="GE53" s="90"/>
      <c r="GF53" s="90"/>
      <c r="GG53" s="90"/>
      <c r="GH53" s="90"/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/>
      <c r="GT53" s="90"/>
      <c r="GU53" s="90"/>
      <c r="GV53" s="90"/>
      <c r="GW53" s="90"/>
      <c r="GX53" s="90"/>
      <c r="GY53" s="90"/>
      <c r="GZ53" s="90"/>
      <c r="HA53" s="90"/>
      <c r="HB53" s="90"/>
      <c r="HC53" s="90"/>
      <c r="HD53" s="90"/>
      <c r="HE53" s="90"/>
      <c r="HF53" s="90"/>
      <c r="HG53" s="90"/>
      <c r="HH53" s="90"/>
      <c r="HI53" s="90"/>
      <c r="HJ53" s="90"/>
      <c r="HK53" s="90"/>
      <c r="HL53" s="90"/>
      <c r="HM53" s="90"/>
      <c r="HN53" s="90"/>
      <c r="HO53" s="90"/>
      <c r="HP53" s="90"/>
      <c r="HQ53" s="90"/>
      <c r="HR53" s="90"/>
      <c r="HS53" s="90"/>
      <c r="HT53" s="90"/>
      <c r="HU53" s="90"/>
      <c r="HV53" s="90"/>
      <c r="HW53" s="90"/>
      <c r="HX53" s="90"/>
      <c r="HY53" s="90"/>
      <c r="HZ53" s="90"/>
      <c r="IA53" s="90"/>
      <c r="IB53" s="90"/>
      <c r="IC53" s="90"/>
      <c r="ID53" s="90"/>
      <c r="IE53" s="90"/>
      <c r="IF53" s="90"/>
      <c r="IG53" s="90"/>
      <c r="IH53" s="90"/>
      <c r="II53" s="90"/>
      <c r="IJ53" s="90"/>
      <c r="IK53" s="90"/>
      <c r="IL53" s="90"/>
      <c r="IM53" s="90"/>
      <c r="IN53" s="90"/>
      <c r="IO53" s="90"/>
      <c r="IP53" s="90"/>
      <c r="IQ53" s="90"/>
      <c r="IR53" s="90"/>
      <c r="IS53" s="90"/>
      <c r="IT53" s="90"/>
      <c r="IU53" s="90"/>
    </row>
    <row r="54" spans="1:255" s="91" customFormat="1" ht="12" customHeight="1" x14ac:dyDescent="0.25">
      <c r="A54" s="83"/>
      <c r="B54" s="123" t="s">
        <v>31</v>
      </c>
      <c r="C54" s="120"/>
      <c r="D54" s="120"/>
      <c r="E54" s="120"/>
      <c r="F54" s="121"/>
      <c r="G54" s="122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0"/>
      <c r="FL54" s="90"/>
      <c r="FM54" s="90"/>
      <c r="FN54" s="90"/>
      <c r="FO54" s="90"/>
      <c r="FP54" s="90"/>
      <c r="FQ54" s="90"/>
      <c r="FR54" s="90"/>
      <c r="FS54" s="90"/>
      <c r="FT54" s="90"/>
      <c r="FU54" s="90"/>
      <c r="FV54" s="90"/>
      <c r="FW54" s="90"/>
      <c r="FX54" s="90"/>
      <c r="FY54" s="90"/>
      <c r="FZ54" s="90"/>
      <c r="GA54" s="90"/>
      <c r="GB54" s="90"/>
      <c r="GC54" s="90"/>
      <c r="GD54" s="90"/>
      <c r="GE54" s="90"/>
      <c r="GF54" s="90"/>
      <c r="GG54" s="90"/>
      <c r="GH54" s="90"/>
      <c r="GI54" s="90"/>
      <c r="GJ54" s="90"/>
      <c r="GK54" s="90"/>
      <c r="GL54" s="90"/>
      <c r="GM54" s="90"/>
      <c r="GN54" s="90"/>
      <c r="GO54" s="90"/>
      <c r="GP54" s="90"/>
      <c r="GQ54" s="90"/>
      <c r="GR54" s="90"/>
      <c r="GS54" s="90"/>
      <c r="GT54" s="90"/>
      <c r="GU54" s="90"/>
      <c r="GV54" s="90"/>
      <c r="GW54" s="90"/>
      <c r="GX54" s="90"/>
      <c r="GY54" s="90"/>
      <c r="GZ54" s="90"/>
      <c r="HA54" s="90"/>
      <c r="HB54" s="90"/>
      <c r="HC54" s="90"/>
      <c r="HD54" s="90"/>
      <c r="HE54" s="90"/>
      <c r="HF54" s="90"/>
      <c r="HG54" s="90"/>
      <c r="HH54" s="90"/>
      <c r="HI54" s="90"/>
      <c r="HJ54" s="90"/>
      <c r="HK54" s="90"/>
      <c r="HL54" s="90"/>
      <c r="HM54" s="90"/>
      <c r="HN54" s="90"/>
      <c r="HO54" s="90"/>
      <c r="HP54" s="90"/>
      <c r="HQ54" s="90"/>
      <c r="HR54" s="90"/>
      <c r="HS54" s="90"/>
      <c r="HT54" s="90"/>
      <c r="HU54" s="90"/>
      <c r="HV54" s="90"/>
      <c r="HW54" s="90"/>
      <c r="HX54" s="90"/>
      <c r="HY54" s="90"/>
      <c r="HZ54" s="90"/>
      <c r="IA54" s="90"/>
      <c r="IB54" s="90"/>
      <c r="IC54" s="90"/>
      <c r="ID54" s="90"/>
      <c r="IE54" s="90"/>
      <c r="IF54" s="90"/>
      <c r="IG54" s="90"/>
      <c r="IH54" s="90"/>
      <c r="II54" s="90"/>
      <c r="IJ54" s="90"/>
      <c r="IK54" s="90"/>
      <c r="IL54" s="90"/>
      <c r="IM54" s="90"/>
      <c r="IN54" s="90"/>
      <c r="IO54" s="90"/>
      <c r="IP54" s="90"/>
      <c r="IQ54" s="90"/>
      <c r="IR54" s="90"/>
      <c r="IS54" s="90"/>
      <c r="IT54" s="90"/>
      <c r="IU54" s="90"/>
    </row>
    <row r="55" spans="1:255" s="91" customFormat="1" ht="12" customHeight="1" x14ac:dyDescent="0.25">
      <c r="A55" s="83"/>
      <c r="B55" s="119" t="s">
        <v>67</v>
      </c>
      <c r="C55" s="120" t="s">
        <v>62</v>
      </c>
      <c r="D55" s="120">
        <v>1</v>
      </c>
      <c r="E55" s="120" t="s">
        <v>83</v>
      </c>
      <c r="F55" s="121">
        <v>42194</v>
      </c>
      <c r="G55" s="122">
        <f t="shared" si="2"/>
        <v>42194</v>
      </c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0"/>
      <c r="GF55" s="90"/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0"/>
      <c r="GZ55" s="90"/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0"/>
      <c r="HT55" s="90"/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0"/>
      <c r="IN55" s="90"/>
      <c r="IO55" s="90"/>
      <c r="IP55" s="90"/>
      <c r="IQ55" s="90"/>
      <c r="IR55" s="90"/>
      <c r="IS55" s="90"/>
      <c r="IT55" s="90"/>
      <c r="IU55" s="90"/>
    </row>
    <row r="56" spans="1:255" s="91" customFormat="1" ht="12" customHeight="1" x14ac:dyDescent="0.25">
      <c r="A56" s="83"/>
      <c r="B56" s="123" t="s">
        <v>63</v>
      </c>
      <c r="C56" s="120"/>
      <c r="D56" s="120"/>
      <c r="E56" s="120"/>
      <c r="F56" s="121"/>
      <c r="G56" s="122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0"/>
      <c r="FL56" s="90"/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0"/>
      <c r="GF56" s="90"/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0"/>
      <c r="GZ56" s="90"/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0"/>
      <c r="HT56" s="90"/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0"/>
      <c r="IN56" s="90"/>
      <c r="IO56" s="90"/>
      <c r="IP56" s="90"/>
      <c r="IQ56" s="90"/>
      <c r="IR56" s="90"/>
      <c r="IS56" s="90"/>
      <c r="IT56" s="90"/>
      <c r="IU56" s="90"/>
    </row>
    <row r="57" spans="1:255" s="91" customFormat="1" ht="12" customHeight="1" x14ac:dyDescent="0.25">
      <c r="A57" s="83"/>
      <c r="B57" s="119" t="s">
        <v>68</v>
      </c>
      <c r="C57" s="120" t="s">
        <v>62</v>
      </c>
      <c r="D57" s="120">
        <v>1</v>
      </c>
      <c r="E57" s="120" t="s">
        <v>79</v>
      </c>
      <c r="F57" s="121">
        <v>47005</v>
      </c>
      <c r="G57" s="122">
        <f t="shared" si="2"/>
        <v>47005</v>
      </c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  <c r="FH57" s="90"/>
      <c r="FI57" s="90"/>
      <c r="FJ57" s="90"/>
      <c r="FK57" s="90"/>
      <c r="FL57" s="90"/>
      <c r="FM57" s="90"/>
      <c r="FN57" s="90"/>
      <c r="FO57" s="90"/>
      <c r="FP57" s="90"/>
      <c r="FQ57" s="90"/>
      <c r="FR57" s="90"/>
      <c r="FS57" s="90"/>
      <c r="FT57" s="90"/>
      <c r="FU57" s="90"/>
      <c r="FV57" s="90"/>
      <c r="FW57" s="90"/>
      <c r="FX57" s="90"/>
      <c r="FY57" s="90"/>
      <c r="FZ57" s="90"/>
      <c r="GA57" s="90"/>
      <c r="GB57" s="90"/>
      <c r="GC57" s="90"/>
      <c r="GD57" s="90"/>
      <c r="GE57" s="90"/>
      <c r="GF57" s="90"/>
      <c r="GG57" s="90"/>
      <c r="GH57" s="90"/>
      <c r="GI57" s="90"/>
      <c r="GJ57" s="90"/>
      <c r="GK57" s="90"/>
      <c r="GL57" s="90"/>
      <c r="GM57" s="90"/>
      <c r="GN57" s="90"/>
      <c r="GO57" s="90"/>
      <c r="GP57" s="90"/>
      <c r="GQ57" s="90"/>
      <c r="GR57" s="90"/>
      <c r="GS57" s="90"/>
      <c r="GT57" s="90"/>
      <c r="GU57" s="90"/>
      <c r="GV57" s="90"/>
      <c r="GW57" s="90"/>
      <c r="GX57" s="90"/>
      <c r="GY57" s="90"/>
      <c r="GZ57" s="90"/>
      <c r="HA57" s="90"/>
      <c r="HB57" s="90"/>
      <c r="HC57" s="90"/>
      <c r="HD57" s="90"/>
      <c r="HE57" s="90"/>
      <c r="HF57" s="90"/>
      <c r="HG57" s="90"/>
      <c r="HH57" s="90"/>
      <c r="HI57" s="90"/>
      <c r="HJ57" s="90"/>
      <c r="HK57" s="90"/>
      <c r="HL57" s="90"/>
      <c r="HM57" s="90"/>
      <c r="HN57" s="90"/>
      <c r="HO57" s="90"/>
      <c r="HP57" s="90"/>
      <c r="HQ57" s="90"/>
      <c r="HR57" s="90"/>
      <c r="HS57" s="90"/>
      <c r="HT57" s="90"/>
      <c r="HU57" s="90"/>
      <c r="HV57" s="90"/>
      <c r="HW57" s="90"/>
      <c r="HX57" s="90"/>
      <c r="HY57" s="90"/>
      <c r="HZ57" s="90"/>
      <c r="IA57" s="90"/>
      <c r="IB57" s="90"/>
      <c r="IC57" s="90"/>
      <c r="ID57" s="90"/>
      <c r="IE57" s="90"/>
      <c r="IF57" s="90"/>
      <c r="IG57" s="90"/>
      <c r="IH57" s="90"/>
      <c r="II57" s="90"/>
      <c r="IJ57" s="90"/>
      <c r="IK57" s="90"/>
      <c r="IL57" s="90"/>
      <c r="IM57" s="90"/>
      <c r="IN57" s="90"/>
      <c r="IO57" s="90"/>
      <c r="IP57" s="90"/>
      <c r="IQ57" s="90"/>
      <c r="IR57" s="90"/>
      <c r="IS57" s="90"/>
      <c r="IT57" s="90"/>
      <c r="IU57" s="90"/>
    </row>
    <row r="58" spans="1:255" s="91" customFormat="1" ht="12" customHeight="1" x14ac:dyDescent="0.25">
      <c r="A58" s="83"/>
      <c r="B58" s="119" t="s">
        <v>101</v>
      </c>
      <c r="C58" s="120" t="s">
        <v>62</v>
      </c>
      <c r="D58" s="120">
        <v>1</v>
      </c>
      <c r="E58" s="120" t="s">
        <v>83</v>
      </c>
      <c r="F58" s="121">
        <v>39704</v>
      </c>
      <c r="G58" s="122">
        <f t="shared" si="2"/>
        <v>39704</v>
      </c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90"/>
      <c r="GE58" s="90"/>
      <c r="GF58" s="90"/>
      <c r="GG58" s="90"/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0"/>
      <c r="HY58" s="90"/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90"/>
      <c r="IM58" s="90"/>
      <c r="IN58" s="90"/>
      <c r="IO58" s="90"/>
      <c r="IP58" s="90"/>
      <c r="IQ58" s="90"/>
      <c r="IR58" s="90"/>
      <c r="IS58" s="90"/>
      <c r="IT58" s="90"/>
      <c r="IU58" s="90"/>
    </row>
    <row r="59" spans="1:255" s="91" customFormat="1" ht="12" customHeight="1" x14ac:dyDescent="0.25">
      <c r="A59" s="83"/>
      <c r="B59" s="119" t="s">
        <v>102</v>
      </c>
      <c r="C59" s="120" t="s">
        <v>30</v>
      </c>
      <c r="D59" s="120">
        <v>2</v>
      </c>
      <c r="E59" s="120" t="s">
        <v>99</v>
      </c>
      <c r="F59" s="121">
        <v>31580</v>
      </c>
      <c r="G59" s="122">
        <f t="shared" si="2"/>
        <v>63160</v>
      </c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90"/>
      <c r="GE59" s="90"/>
      <c r="GF59" s="90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  <c r="HX59" s="90"/>
      <c r="HY59" s="90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  <c r="IK59" s="90"/>
      <c r="IL59" s="90"/>
      <c r="IM59" s="90"/>
      <c r="IN59" s="90"/>
      <c r="IO59" s="90"/>
      <c r="IP59" s="90"/>
      <c r="IQ59" s="90"/>
      <c r="IR59" s="90"/>
      <c r="IS59" s="90"/>
      <c r="IT59" s="90"/>
      <c r="IU59" s="90"/>
    </row>
    <row r="60" spans="1:255" s="91" customFormat="1" ht="12" customHeight="1" x14ac:dyDescent="0.25">
      <c r="A60" s="83"/>
      <c r="B60" s="123" t="s">
        <v>34</v>
      </c>
      <c r="C60" s="120"/>
      <c r="D60" s="120"/>
      <c r="E60" s="120"/>
      <c r="F60" s="121"/>
      <c r="G60" s="122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  <c r="FE60" s="90"/>
      <c r="FF60" s="90"/>
      <c r="FG60" s="90"/>
      <c r="FH60" s="90"/>
      <c r="FI60" s="90"/>
      <c r="FJ60" s="90"/>
      <c r="FK60" s="90"/>
      <c r="FL60" s="90"/>
      <c r="FM60" s="90"/>
      <c r="FN60" s="90"/>
      <c r="FO60" s="90"/>
      <c r="FP60" s="90"/>
      <c r="FQ60" s="90"/>
      <c r="FR60" s="90"/>
      <c r="FS60" s="90"/>
      <c r="FT60" s="90"/>
      <c r="FU60" s="90"/>
      <c r="FV60" s="90"/>
      <c r="FW60" s="90"/>
      <c r="FX60" s="90"/>
      <c r="FY60" s="90"/>
      <c r="FZ60" s="90"/>
      <c r="GA60" s="90"/>
      <c r="GB60" s="90"/>
      <c r="GC60" s="90"/>
      <c r="GD60" s="90"/>
      <c r="GE60" s="90"/>
      <c r="GF60" s="90"/>
      <c r="GG60" s="90"/>
      <c r="GH60" s="90"/>
      <c r="GI60" s="90"/>
      <c r="GJ60" s="90"/>
      <c r="GK60" s="90"/>
      <c r="GL60" s="90"/>
      <c r="GM60" s="90"/>
      <c r="GN60" s="90"/>
      <c r="GO60" s="90"/>
      <c r="GP60" s="90"/>
      <c r="GQ60" s="90"/>
      <c r="GR60" s="90"/>
      <c r="GS60" s="90"/>
      <c r="GT60" s="90"/>
      <c r="GU60" s="90"/>
      <c r="GV60" s="90"/>
      <c r="GW60" s="90"/>
      <c r="GX60" s="90"/>
      <c r="GY60" s="90"/>
      <c r="GZ60" s="90"/>
      <c r="HA60" s="90"/>
      <c r="HB60" s="90"/>
      <c r="HC60" s="90"/>
      <c r="HD60" s="90"/>
      <c r="HE60" s="90"/>
      <c r="HF60" s="90"/>
      <c r="HG60" s="90"/>
      <c r="HH60" s="90"/>
      <c r="HI60" s="90"/>
      <c r="HJ60" s="90"/>
      <c r="HK60" s="90"/>
      <c r="HL60" s="90"/>
      <c r="HM60" s="90"/>
      <c r="HN60" s="90"/>
      <c r="HO60" s="90"/>
      <c r="HP60" s="90"/>
      <c r="HQ60" s="90"/>
      <c r="HR60" s="90"/>
      <c r="HS60" s="90"/>
      <c r="HT60" s="90"/>
      <c r="HU60" s="90"/>
      <c r="HV60" s="90"/>
      <c r="HW60" s="90"/>
      <c r="HX60" s="90"/>
      <c r="HY60" s="90"/>
      <c r="HZ60" s="90"/>
      <c r="IA60" s="90"/>
      <c r="IB60" s="90"/>
      <c r="IC60" s="90"/>
      <c r="ID60" s="90"/>
      <c r="IE60" s="90"/>
      <c r="IF60" s="90"/>
      <c r="IG60" s="90"/>
      <c r="IH60" s="90"/>
      <c r="II60" s="90"/>
      <c r="IJ60" s="90"/>
      <c r="IK60" s="90"/>
      <c r="IL60" s="90"/>
      <c r="IM60" s="90"/>
      <c r="IN60" s="90"/>
      <c r="IO60" s="90"/>
      <c r="IP60" s="90"/>
      <c r="IQ60" s="90"/>
      <c r="IR60" s="90"/>
      <c r="IS60" s="90"/>
      <c r="IT60" s="90"/>
      <c r="IU60" s="90"/>
    </row>
    <row r="61" spans="1:255" s="91" customFormat="1" ht="12" customHeight="1" x14ac:dyDescent="0.25">
      <c r="A61" s="83"/>
      <c r="B61" s="119" t="s">
        <v>103</v>
      </c>
      <c r="C61" s="120" t="s">
        <v>62</v>
      </c>
      <c r="D61" s="120">
        <v>2</v>
      </c>
      <c r="E61" s="120" t="s">
        <v>104</v>
      </c>
      <c r="F61" s="121">
        <v>15589</v>
      </c>
      <c r="G61" s="122">
        <f t="shared" si="2"/>
        <v>31178</v>
      </c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90"/>
      <c r="FJ61" s="90"/>
      <c r="FK61" s="90"/>
      <c r="FL61" s="90"/>
      <c r="FM61" s="90"/>
      <c r="FN61" s="90"/>
      <c r="FO61" s="90"/>
      <c r="FP61" s="90"/>
      <c r="FQ61" s="90"/>
      <c r="FR61" s="90"/>
      <c r="FS61" s="90"/>
      <c r="FT61" s="90"/>
      <c r="FU61" s="90"/>
      <c r="FV61" s="90"/>
      <c r="FW61" s="90"/>
      <c r="FX61" s="90"/>
      <c r="FY61" s="90"/>
      <c r="FZ61" s="90"/>
      <c r="GA61" s="90"/>
      <c r="GB61" s="90"/>
      <c r="GC61" s="90"/>
      <c r="GD61" s="90"/>
      <c r="GE61" s="90"/>
      <c r="GF61" s="90"/>
      <c r="GG61" s="90"/>
      <c r="GH61" s="90"/>
      <c r="GI61" s="90"/>
      <c r="GJ61" s="90"/>
      <c r="GK61" s="90"/>
      <c r="GL61" s="90"/>
      <c r="GM61" s="90"/>
      <c r="GN61" s="90"/>
      <c r="GO61" s="90"/>
      <c r="GP61" s="90"/>
      <c r="GQ61" s="90"/>
      <c r="GR61" s="90"/>
      <c r="GS61" s="90"/>
      <c r="GT61" s="90"/>
      <c r="GU61" s="90"/>
      <c r="GV61" s="90"/>
      <c r="GW61" s="90"/>
      <c r="GX61" s="90"/>
      <c r="GY61" s="90"/>
      <c r="GZ61" s="90"/>
      <c r="HA61" s="90"/>
      <c r="HB61" s="90"/>
      <c r="HC61" s="90"/>
      <c r="HD61" s="90"/>
      <c r="HE61" s="90"/>
      <c r="HF61" s="90"/>
      <c r="HG61" s="90"/>
      <c r="HH61" s="90"/>
      <c r="HI61" s="90"/>
      <c r="HJ61" s="90"/>
      <c r="HK61" s="90"/>
      <c r="HL61" s="90"/>
      <c r="HM61" s="90"/>
      <c r="HN61" s="90"/>
      <c r="HO61" s="90"/>
      <c r="HP61" s="90"/>
      <c r="HQ61" s="90"/>
      <c r="HR61" s="90"/>
      <c r="HS61" s="90"/>
      <c r="HT61" s="90"/>
      <c r="HU61" s="90"/>
      <c r="HV61" s="90"/>
      <c r="HW61" s="90"/>
      <c r="HX61" s="90"/>
      <c r="HY61" s="90"/>
      <c r="HZ61" s="90"/>
      <c r="IA61" s="90"/>
      <c r="IB61" s="90"/>
      <c r="IC61" s="90"/>
      <c r="ID61" s="90"/>
      <c r="IE61" s="90"/>
      <c r="IF61" s="90"/>
      <c r="IG61" s="90"/>
      <c r="IH61" s="90"/>
      <c r="II61" s="90"/>
      <c r="IJ61" s="90"/>
      <c r="IK61" s="90"/>
      <c r="IL61" s="90"/>
      <c r="IM61" s="90"/>
      <c r="IN61" s="90"/>
      <c r="IO61" s="90"/>
      <c r="IP61" s="90"/>
      <c r="IQ61" s="90"/>
      <c r="IR61" s="90"/>
      <c r="IS61" s="90"/>
      <c r="IT61" s="90"/>
      <c r="IU61" s="90"/>
    </row>
    <row r="62" spans="1:255" s="91" customFormat="1" ht="12" customHeight="1" x14ac:dyDescent="0.25">
      <c r="A62" s="83"/>
      <c r="B62" s="119" t="s">
        <v>105</v>
      </c>
      <c r="C62" s="120" t="s">
        <v>64</v>
      </c>
      <c r="D62" s="120">
        <v>1</v>
      </c>
      <c r="E62" s="120" t="s">
        <v>89</v>
      </c>
      <c r="F62" s="121">
        <v>35000</v>
      </c>
      <c r="G62" s="122">
        <f t="shared" si="2"/>
        <v>35000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</row>
    <row r="63" spans="1:255" ht="11.25" customHeight="1" x14ac:dyDescent="0.25">
      <c r="B63" s="15" t="s">
        <v>33</v>
      </c>
      <c r="C63" s="16"/>
      <c r="D63" s="16"/>
      <c r="E63" s="16"/>
      <c r="F63" s="17"/>
      <c r="G63" s="18">
        <f>SUM(G46:G62)</f>
        <v>3673297</v>
      </c>
    </row>
    <row r="64" spans="1:255" ht="11.25" customHeight="1" x14ac:dyDescent="0.25">
      <c r="B64" s="12"/>
      <c r="C64" s="13"/>
      <c r="D64" s="13"/>
      <c r="E64" s="19"/>
      <c r="F64" s="14"/>
      <c r="G64" s="14"/>
    </row>
    <row r="65" spans="1:255" ht="12" customHeight="1" x14ac:dyDescent="0.25">
      <c r="A65" s="5"/>
      <c r="B65" s="112" t="s">
        <v>34</v>
      </c>
      <c r="C65" s="113"/>
      <c r="D65" s="114"/>
      <c r="E65" s="114"/>
      <c r="F65" s="115"/>
      <c r="G65" s="116"/>
    </row>
    <row r="66" spans="1:255" ht="24" customHeight="1" x14ac:dyDescent="0.25">
      <c r="A66" s="5"/>
      <c r="B66" s="117" t="s">
        <v>35</v>
      </c>
      <c r="C66" s="118" t="s">
        <v>27</v>
      </c>
      <c r="D66" s="118" t="s">
        <v>28</v>
      </c>
      <c r="E66" s="117" t="s">
        <v>14</v>
      </c>
      <c r="F66" s="118" t="s">
        <v>15</v>
      </c>
      <c r="G66" s="117" t="s">
        <v>16</v>
      </c>
    </row>
    <row r="67" spans="1:255" s="91" customFormat="1" ht="15" x14ac:dyDescent="0.25">
      <c r="A67" s="83"/>
      <c r="B67" s="124" t="s">
        <v>107</v>
      </c>
      <c r="C67" s="120" t="s">
        <v>64</v>
      </c>
      <c r="D67" s="120">
        <v>5</v>
      </c>
      <c r="E67" s="125" t="s">
        <v>88</v>
      </c>
      <c r="F67" s="121">
        <v>160000</v>
      </c>
      <c r="G67" s="122">
        <f>D67*F67</f>
        <v>800000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90"/>
      <c r="FI67" s="90"/>
      <c r="FJ67" s="90"/>
      <c r="FK67" s="90"/>
      <c r="FL67" s="90"/>
      <c r="FM67" s="90"/>
      <c r="FN67" s="90"/>
      <c r="FO67" s="90"/>
      <c r="FP67" s="90"/>
      <c r="FQ67" s="90"/>
      <c r="FR67" s="90"/>
      <c r="FS67" s="90"/>
      <c r="FT67" s="90"/>
      <c r="FU67" s="90"/>
      <c r="FV67" s="90"/>
      <c r="FW67" s="90"/>
      <c r="FX67" s="90"/>
      <c r="FY67" s="90"/>
      <c r="FZ67" s="90"/>
      <c r="GA67" s="90"/>
      <c r="GB67" s="90"/>
      <c r="GC67" s="90"/>
      <c r="GD67" s="90"/>
      <c r="GE67" s="90"/>
      <c r="GF67" s="90"/>
      <c r="GG67" s="90"/>
      <c r="GH67" s="90"/>
      <c r="GI67" s="90"/>
      <c r="GJ67" s="90"/>
      <c r="GK67" s="90"/>
      <c r="GL67" s="90"/>
      <c r="GM67" s="90"/>
      <c r="GN67" s="90"/>
      <c r="GO67" s="90"/>
      <c r="GP67" s="90"/>
      <c r="GQ67" s="90"/>
      <c r="GR67" s="90"/>
      <c r="GS67" s="90"/>
      <c r="GT67" s="90"/>
      <c r="GU67" s="90"/>
      <c r="GV67" s="90"/>
      <c r="GW67" s="90"/>
      <c r="GX67" s="90"/>
      <c r="GY67" s="90"/>
      <c r="GZ67" s="90"/>
      <c r="HA67" s="90"/>
      <c r="HB67" s="90"/>
      <c r="HC67" s="90"/>
      <c r="HD67" s="90"/>
      <c r="HE67" s="90"/>
      <c r="HF67" s="90"/>
      <c r="HG67" s="90"/>
      <c r="HH67" s="90"/>
      <c r="HI67" s="90"/>
      <c r="HJ67" s="90"/>
      <c r="HK67" s="90"/>
      <c r="HL67" s="90"/>
      <c r="HM67" s="90"/>
      <c r="HN67" s="90"/>
      <c r="HO67" s="90"/>
      <c r="HP67" s="90"/>
      <c r="HQ67" s="90"/>
      <c r="HR67" s="90"/>
      <c r="HS67" s="90"/>
      <c r="HT67" s="90"/>
      <c r="HU67" s="90"/>
      <c r="HV67" s="90"/>
      <c r="HW67" s="90"/>
      <c r="HX67" s="90"/>
      <c r="HY67" s="90"/>
      <c r="HZ67" s="90"/>
      <c r="IA67" s="90"/>
      <c r="IB67" s="90"/>
      <c r="IC67" s="90"/>
      <c r="ID67" s="90"/>
      <c r="IE67" s="90"/>
      <c r="IF67" s="90"/>
      <c r="IG67" s="90"/>
      <c r="IH67" s="90"/>
      <c r="II67" s="90"/>
      <c r="IJ67" s="90"/>
      <c r="IK67" s="90"/>
      <c r="IL67" s="90"/>
      <c r="IM67" s="90"/>
      <c r="IN67" s="90"/>
      <c r="IO67" s="90"/>
      <c r="IP67" s="90"/>
      <c r="IQ67" s="90"/>
      <c r="IR67" s="90"/>
      <c r="IS67" s="90"/>
      <c r="IT67" s="90"/>
      <c r="IU67" s="90"/>
    </row>
    <row r="68" spans="1:255" s="91" customFormat="1" ht="15" x14ac:dyDescent="0.25">
      <c r="A68" s="83"/>
      <c r="B68" s="124" t="s">
        <v>106</v>
      </c>
      <c r="C68" s="120" t="s">
        <v>64</v>
      </c>
      <c r="D68" s="120">
        <v>5</v>
      </c>
      <c r="E68" s="125" t="s">
        <v>88</v>
      </c>
      <c r="F68" s="121">
        <v>220000</v>
      </c>
      <c r="G68" s="122">
        <f>D68*F68</f>
        <v>1100000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0"/>
      <c r="FF68" s="90"/>
      <c r="FG68" s="90"/>
      <c r="FH68" s="90"/>
      <c r="FI68" s="90"/>
      <c r="FJ68" s="90"/>
      <c r="FK68" s="90"/>
      <c r="FL68" s="90"/>
      <c r="FM68" s="90"/>
      <c r="FN68" s="90"/>
      <c r="FO68" s="90"/>
      <c r="FP68" s="90"/>
      <c r="FQ68" s="90"/>
      <c r="FR68" s="90"/>
      <c r="FS68" s="90"/>
      <c r="FT68" s="90"/>
      <c r="FU68" s="90"/>
      <c r="FV68" s="90"/>
      <c r="FW68" s="90"/>
      <c r="FX68" s="90"/>
      <c r="FY68" s="90"/>
      <c r="FZ68" s="90"/>
      <c r="GA68" s="90"/>
      <c r="GB68" s="90"/>
      <c r="GC68" s="90"/>
      <c r="GD68" s="90"/>
      <c r="GE68" s="90"/>
      <c r="GF68" s="90"/>
      <c r="GG68" s="90"/>
      <c r="GH68" s="90"/>
      <c r="GI68" s="90"/>
      <c r="GJ68" s="90"/>
      <c r="GK68" s="90"/>
      <c r="GL68" s="90"/>
      <c r="GM68" s="90"/>
      <c r="GN68" s="90"/>
      <c r="GO68" s="90"/>
      <c r="GP68" s="90"/>
      <c r="GQ68" s="90"/>
      <c r="GR68" s="90"/>
      <c r="GS68" s="90"/>
      <c r="GT68" s="90"/>
      <c r="GU68" s="90"/>
      <c r="GV68" s="90"/>
      <c r="GW68" s="90"/>
      <c r="GX68" s="90"/>
      <c r="GY68" s="90"/>
      <c r="GZ68" s="90"/>
      <c r="HA68" s="90"/>
      <c r="HB68" s="90"/>
      <c r="HC68" s="90"/>
      <c r="HD68" s="90"/>
      <c r="HE68" s="90"/>
      <c r="HF68" s="90"/>
      <c r="HG68" s="90"/>
      <c r="HH68" s="90"/>
      <c r="HI68" s="90"/>
      <c r="HJ68" s="90"/>
      <c r="HK68" s="90"/>
      <c r="HL68" s="90"/>
      <c r="HM68" s="90"/>
      <c r="HN68" s="90"/>
      <c r="HO68" s="90"/>
      <c r="HP68" s="90"/>
      <c r="HQ68" s="90"/>
      <c r="HR68" s="90"/>
      <c r="HS68" s="90"/>
      <c r="HT68" s="90"/>
      <c r="HU68" s="90"/>
      <c r="HV68" s="90"/>
      <c r="HW68" s="90"/>
      <c r="HX68" s="90"/>
      <c r="HY68" s="90"/>
      <c r="HZ68" s="90"/>
      <c r="IA68" s="90"/>
      <c r="IB68" s="90"/>
      <c r="IC68" s="90"/>
      <c r="ID68" s="90"/>
      <c r="IE68" s="90"/>
      <c r="IF68" s="90"/>
      <c r="IG68" s="90"/>
      <c r="IH68" s="90"/>
      <c r="II68" s="90"/>
      <c r="IJ68" s="90"/>
      <c r="IK68" s="90"/>
      <c r="IL68" s="90"/>
      <c r="IM68" s="90"/>
      <c r="IN68" s="90"/>
      <c r="IO68" s="90"/>
      <c r="IP68" s="90"/>
      <c r="IQ68" s="90"/>
      <c r="IR68" s="90"/>
      <c r="IS68" s="90"/>
      <c r="IT68" s="90"/>
      <c r="IU68" s="90"/>
    </row>
    <row r="69" spans="1:255" ht="11.25" customHeight="1" x14ac:dyDescent="0.25">
      <c r="B69" s="15" t="s">
        <v>36</v>
      </c>
      <c r="C69" s="16"/>
      <c r="D69" s="16"/>
      <c r="E69" s="16"/>
      <c r="F69" s="17"/>
      <c r="G69" s="18">
        <f>SUM(G67:G68)</f>
        <v>1900000</v>
      </c>
    </row>
    <row r="70" spans="1:255" ht="11.25" customHeight="1" x14ac:dyDescent="0.25">
      <c r="B70" s="126"/>
      <c r="C70" s="126"/>
      <c r="D70" s="126"/>
      <c r="E70" s="126"/>
      <c r="F70" s="127"/>
      <c r="G70" s="127"/>
    </row>
    <row r="71" spans="1:255" ht="11.25" customHeight="1" x14ac:dyDescent="0.25">
      <c r="B71" s="35" t="s">
        <v>37</v>
      </c>
      <c r="C71" s="36"/>
      <c r="D71" s="36"/>
      <c r="E71" s="36"/>
      <c r="F71" s="36"/>
      <c r="G71" s="37">
        <f>G27+G32+G42+G63+G69</f>
        <v>6903519.3200000003</v>
      </c>
    </row>
    <row r="72" spans="1:255" ht="11.25" customHeight="1" x14ac:dyDescent="0.25">
      <c r="B72" s="38" t="s">
        <v>38</v>
      </c>
      <c r="C72" s="21"/>
      <c r="D72" s="21"/>
      <c r="E72" s="21"/>
      <c r="F72" s="21"/>
      <c r="G72" s="39">
        <f>G71*0.05</f>
        <v>345175.96600000001</v>
      </c>
    </row>
    <row r="73" spans="1:255" ht="11.25" customHeight="1" x14ac:dyDescent="0.25">
      <c r="B73" s="40" t="s">
        <v>39</v>
      </c>
      <c r="C73" s="20"/>
      <c r="D73" s="20"/>
      <c r="E73" s="20"/>
      <c r="F73" s="20"/>
      <c r="G73" s="41">
        <f>G72+G71</f>
        <v>7248695.2860000003</v>
      </c>
    </row>
    <row r="74" spans="1:255" ht="11.25" customHeight="1" x14ac:dyDescent="0.25">
      <c r="B74" s="38" t="s">
        <v>40</v>
      </c>
      <c r="C74" s="21"/>
      <c r="D74" s="21"/>
      <c r="E74" s="21"/>
      <c r="F74" s="21"/>
      <c r="G74" s="39">
        <f>G12</f>
        <v>9350000</v>
      </c>
    </row>
    <row r="75" spans="1:255" ht="11.25" customHeight="1" x14ac:dyDescent="0.25">
      <c r="B75" s="42" t="s">
        <v>41</v>
      </c>
      <c r="C75" s="43"/>
      <c r="D75" s="43"/>
      <c r="E75" s="43"/>
      <c r="F75" s="43"/>
      <c r="G75" s="44">
        <f>G74-G73</f>
        <v>2101304.7139999997</v>
      </c>
    </row>
    <row r="76" spans="1:255" ht="11.25" customHeight="1" x14ac:dyDescent="0.25">
      <c r="B76" s="33" t="s">
        <v>42</v>
      </c>
      <c r="C76" s="34"/>
      <c r="D76" s="34"/>
      <c r="E76" s="34"/>
      <c r="F76" s="34"/>
      <c r="G76" s="29"/>
    </row>
    <row r="77" spans="1:255" ht="11.25" customHeight="1" thickBot="1" x14ac:dyDescent="0.3">
      <c r="B77" s="45"/>
      <c r="C77" s="34"/>
      <c r="D77" s="34"/>
      <c r="E77" s="34"/>
      <c r="F77" s="34"/>
      <c r="G77" s="29"/>
    </row>
    <row r="78" spans="1:255" ht="11.25" customHeight="1" x14ac:dyDescent="0.25">
      <c r="B78" s="57" t="s">
        <v>43</v>
      </c>
      <c r="C78" s="58"/>
      <c r="D78" s="58"/>
      <c r="E78" s="58"/>
      <c r="F78" s="59"/>
      <c r="G78" s="29"/>
    </row>
    <row r="79" spans="1:255" ht="11.25" customHeight="1" x14ac:dyDescent="0.25">
      <c r="B79" s="60" t="s">
        <v>44</v>
      </c>
      <c r="C79" s="31"/>
      <c r="D79" s="31"/>
      <c r="E79" s="31"/>
      <c r="F79" s="61"/>
      <c r="G79" s="29"/>
    </row>
    <row r="80" spans="1:255" ht="11.25" customHeight="1" x14ac:dyDescent="0.25">
      <c r="B80" s="60" t="s">
        <v>69</v>
      </c>
      <c r="C80" s="31"/>
      <c r="D80" s="31"/>
      <c r="E80" s="31"/>
      <c r="F80" s="61"/>
      <c r="G80" s="29"/>
    </row>
    <row r="81" spans="2:7" ht="11.25" customHeight="1" x14ac:dyDescent="0.25">
      <c r="B81" s="60" t="s">
        <v>109</v>
      </c>
      <c r="C81" s="31"/>
      <c r="D81" s="31"/>
      <c r="E81" s="31"/>
      <c r="F81" s="61"/>
      <c r="G81" s="29"/>
    </row>
    <row r="82" spans="2:7" ht="11.25" customHeight="1" x14ac:dyDescent="0.25">
      <c r="B82" s="60" t="s">
        <v>45</v>
      </c>
      <c r="C82" s="31"/>
      <c r="D82" s="31"/>
      <c r="E82" s="31"/>
      <c r="F82" s="61"/>
      <c r="G82" s="29"/>
    </row>
    <row r="83" spans="2:7" ht="11.25" customHeight="1" x14ac:dyDescent="0.25">
      <c r="B83" s="60" t="s">
        <v>46</v>
      </c>
      <c r="C83" s="31"/>
      <c r="D83" s="31"/>
      <c r="E83" s="31"/>
      <c r="F83" s="61"/>
      <c r="G83" s="29"/>
    </row>
    <row r="84" spans="2:7" ht="11.25" customHeight="1" x14ac:dyDescent="0.25">
      <c r="B84" s="60" t="s">
        <v>47</v>
      </c>
      <c r="C84" s="31"/>
      <c r="D84" s="31"/>
      <c r="E84" s="31"/>
      <c r="F84" s="61"/>
      <c r="G84" s="29"/>
    </row>
    <row r="85" spans="2:7" ht="11.25" customHeight="1" thickBot="1" x14ac:dyDescent="0.3">
      <c r="B85" s="62" t="s">
        <v>108</v>
      </c>
      <c r="C85" s="63"/>
      <c r="D85" s="63"/>
      <c r="E85" s="63"/>
      <c r="F85" s="64"/>
      <c r="G85" s="29"/>
    </row>
    <row r="86" spans="2:7" ht="11.25" customHeight="1" x14ac:dyDescent="0.25">
      <c r="B86" s="55"/>
      <c r="C86" s="31"/>
      <c r="D86" s="31"/>
      <c r="E86" s="31"/>
      <c r="F86" s="31"/>
      <c r="G86" s="29"/>
    </row>
    <row r="87" spans="2:7" ht="11.25" customHeight="1" thickBot="1" x14ac:dyDescent="0.3">
      <c r="B87" s="79" t="s">
        <v>48</v>
      </c>
      <c r="C87" s="80"/>
      <c r="D87" s="54"/>
      <c r="E87" s="22"/>
      <c r="F87" s="22"/>
      <c r="G87" s="29"/>
    </row>
    <row r="88" spans="2:7" ht="11.25" customHeight="1" x14ac:dyDescent="0.25">
      <c r="B88" s="47" t="s">
        <v>35</v>
      </c>
      <c r="C88" s="23" t="s">
        <v>49</v>
      </c>
      <c r="D88" s="48" t="s">
        <v>50</v>
      </c>
      <c r="E88" s="22"/>
      <c r="F88" s="22"/>
      <c r="G88" s="29"/>
    </row>
    <row r="89" spans="2:7" ht="11.25" customHeight="1" x14ac:dyDescent="0.25">
      <c r="B89" s="49" t="s">
        <v>51</v>
      </c>
      <c r="C89" s="24">
        <f>+G27</f>
        <v>1058000</v>
      </c>
      <c r="D89" s="50">
        <f>(C89/C95)</f>
        <v>0.14595730103918178</v>
      </c>
      <c r="E89" s="22"/>
      <c r="F89" s="22"/>
      <c r="G89" s="29"/>
    </row>
    <row r="90" spans="2:7" ht="11.25" customHeight="1" x14ac:dyDescent="0.25">
      <c r="B90" s="49" t="s">
        <v>52</v>
      </c>
      <c r="C90" s="25">
        <v>0</v>
      </c>
      <c r="D90" s="50">
        <v>0</v>
      </c>
      <c r="E90" s="22"/>
      <c r="F90" s="22"/>
      <c r="G90" s="29"/>
    </row>
    <row r="91" spans="2:7" ht="11.25" customHeight="1" x14ac:dyDescent="0.25">
      <c r="B91" s="49" t="s">
        <v>53</v>
      </c>
      <c r="C91" s="24">
        <f>+G42</f>
        <v>272222.32</v>
      </c>
      <c r="D91" s="50">
        <f>(C91/C95)</f>
        <v>3.7554664565051493E-2</v>
      </c>
      <c r="E91" s="22"/>
      <c r="F91" s="22"/>
      <c r="G91" s="29"/>
    </row>
    <row r="92" spans="2:7" ht="11.25" customHeight="1" x14ac:dyDescent="0.25">
      <c r="B92" s="49" t="s">
        <v>26</v>
      </c>
      <c r="C92" s="24">
        <f>+G63</f>
        <v>3673297</v>
      </c>
      <c r="D92" s="50">
        <f>(C92/C95)</f>
        <v>0.50675285069501264</v>
      </c>
      <c r="E92" s="22"/>
      <c r="F92" s="22"/>
      <c r="G92" s="29"/>
    </row>
    <row r="93" spans="2:7" ht="11.25" customHeight="1" x14ac:dyDescent="0.25">
      <c r="B93" s="49" t="s">
        <v>54</v>
      </c>
      <c r="C93" s="26">
        <f>+G69</f>
        <v>1900000</v>
      </c>
      <c r="D93" s="50">
        <f>(C93/C95)</f>
        <v>0.26211613608170642</v>
      </c>
      <c r="E93" s="28"/>
      <c r="F93" s="28"/>
      <c r="G93" s="29"/>
    </row>
    <row r="94" spans="2:7" ht="11.25" customHeight="1" x14ac:dyDescent="0.25">
      <c r="B94" s="49" t="s">
        <v>55</v>
      </c>
      <c r="C94" s="26">
        <f>+G72</f>
        <v>345175.96600000001</v>
      </c>
      <c r="D94" s="50">
        <f>(C94/C95)</f>
        <v>4.7619047619047616E-2</v>
      </c>
      <c r="E94" s="28"/>
      <c r="F94" s="28"/>
      <c r="G94" s="29"/>
    </row>
    <row r="95" spans="2:7" ht="11.25" customHeight="1" thickBot="1" x14ac:dyDescent="0.3">
      <c r="B95" s="51" t="s">
        <v>56</v>
      </c>
      <c r="C95" s="52">
        <f>SUM(C89:C94)</f>
        <v>7248695.2860000003</v>
      </c>
      <c r="D95" s="53">
        <f>SUM(D89:D94)</f>
        <v>1</v>
      </c>
      <c r="E95" s="28"/>
      <c r="F95" s="28"/>
      <c r="G95" s="29"/>
    </row>
    <row r="96" spans="2:7" ht="11.25" customHeight="1" x14ac:dyDescent="0.25">
      <c r="B96" s="45"/>
      <c r="C96" s="34"/>
      <c r="D96" s="34"/>
      <c r="E96" s="34"/>
      <c r="F96" s="34"/>
      <c r="G96" s="29"/>
    </row>
    <row r="97" spans="2:7" ht="11.25" customHeight="1" x14ac:dyDescent="0.25">
      <c r="B97" s="46"/>
      <c r="C97" s="34"/>
      <c r="D97" s="34"/>
      <c r="E97" s="34"/>
      <c r="F97" s="34"/>
      <c r="G97" s="29"/>
    </row>
    <row r="98" spans="2:7" ht="11.25" customHeight="1" thickBot="1" x14ac:dyDescent="0.3">
      <c r="B98" s="66"/>
      <c r="C98" s="67" t="s">
        <v>110</v>
      </c>
      <c r="D98" s="68"/>
      <c r="E98" s="69"/>
      <c r="F98" s="27"/>
      <c r="G98" s="29"/>
    </row>
    <row r="99" spans="2:7" ht="11.25" customHeight="1" x14ac:dyDescent="0.25">
      <c r="B99" s="70" t="s">
        <v>71</v>
      </c>
      <c r="C99" s="128">
        <v>16000</v>
      </c>
      <c r="D99" s="128">
        <v>17000</v>
      </c>
      <c r="E99" s="129">
        <v>18000</v>
      </c>
      <c r="F99" s="65"/>
      <c r="G99" s="30"/>
    </row>
    <row r="100" spans="2:7" ht="11.25" customHeight="1" thickBot="1" x14ac:dyDescent="0.3">
      <c r="B100" s="51" t="s">
        <v>72</v>
      </c>
      <c r="C100" s="76">
        <f>(G73/C99)</f>
        <v>453.04345537500001</v>
      </c>
      <c r="D100" s="76">
        <f>(G73/D99)</f>
        <v>426.3938403529412</v>
      </c>
      <c r="E100" s="77">
        <f>(G73/E99)</f>
        <v>402.70529366666671</v>
      </c>
      <c r="F100" s="65"/>
      <c r="G100" s="30"/>
    </row>
    <row r="101" spans="2:7" ht="11.25" customHeight="1" x14ac:dyDescent="0.25">
      <c r="B101" s="56" t="s">
        <v>57</v>
      </c>
      <c r="C101" s="31"/>
      <c r="D101" s="31"/>
      <c r="E101" s="31"/>
      <c r="F101" s="31"/>
      <c r="G101" s="31"/>
    </row>
  </sheetData>
  <mergeCells count="9">
    <mergeCell ref="B87:C87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2023-02-06T18:11:33Z</dcterms:modified>
</cp:coreProperties>
</file>